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0" yWindow="0" windowWidth="19200" windowHeight="7050"/>
  </bookViews>
  <sheets>
    <sheet name="CIRUEL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71" i="1"/>
  <c r="G55" i="1"/>
  <c r="G11" i="1"/>
  <c r="G48" i="1"/>
  <c r="G49" i="1"/>
  <c r="G50" i="1"/>
  <c r="G51" i="1"/>
  <c r="G52" i="1"/>
  <c r="G54" i="1"/>
  <c r="G56" i="1"/>
  <c r="G58" i="1"/>
  <c r="G59" i="1"/>
  <c r="G61" i="1"/>
  <c r="G62" i="1"/>
  <c r="G64" i="1"/>
  <c r="G65" i="1"/>
  <c r="G22" i="1"/>
  <c r="G70" i="1" l="1"/>
  <c r="G72" i="1" s="1"/>
  <c r="G21" i="1"/>
  <c r="G23" i="1"/>
  <c r="G24" i="1"/>
  <c r="G25" i="1"/>
  <c r="G26" i="1"/>
  <c r="G32" i="1" l="1"/>
  <c r="C97" i="1"/>
  <c r="G47" i="1"/>
  <c r="G66" i="1" s="1"/>
  <c r="G41" i="1"/>
  <c r="G40" i="1"/>
  <c r="G39" i="1"/>
  <c r="G38" i="1"/>
  <c r="G37" i="1"/>
  <c r="G36" i="1"/>
  <c r="G20" i="1"/>
  <c r="G77" i="1"/>
  <c r="G27" i="1" l="1"/>
  <c r="C93" i="1" s="1"/>
  <c r="C96" i="1"/>
  <c r="G42" i="1"/>
  <c r="C95" i="1" s="1"/>
  <c r="G74" i="1" l="1"/>
  <c r="G75" i="1" s="1"/>
  <c r="G76" i="1" l="1"/>
  <c r="C98" i="1"/>
  <c r="D104" i="1" l="1"/>
  <c r="E104" i="1"/>
  <c r="C104" i="1"/>
  <c r="G78" i="1"/>
  <c r="C99" i="1"/>
  <c r="D96" i="1" l="1"/>
  <c r="D93" i="1"/>
  <c r="D97" i="1"/>
  <c r="D95" i="1"/>
  <c r="D98" i="1"/>
  <c r="D99" i="1" l="1"/>
</calcChain>
</file>

<file path=xl/sharedStrings.xml><?xml version="1.0" encoding="utf-8"?>
<sst xmlns="http://schemas.openxmlformats.org/spreadsheetml/2006/main" count="193" uniqueCount="130">
  <si>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</si>
  <si>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</si>
  <si>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</si>
  <si>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</si>
  <si>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</si>
  <si>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</si>
  <si>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</si>
  <si>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</si>
  <si>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</si>
  <si>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</si>
  <si>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</si>
  <si>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</si>
  <si>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</si>
  <si>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</si>
  <si>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</si>
  <si>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</si>
  <si>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</si>
  <si>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</si>
  <si>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</si>
  <si>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</si>
  <si>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</si>
  <si>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</si>
  <si>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</si>
  <si>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</si>
  <si>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</si>
  <si>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</si>
  <si>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</si>
  <si>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</si>
  <si>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</si>
  <si>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</si>
  <si>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</si>
  <si>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</si>
  <si>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</si>
  <si>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</si>
  <si>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</si>
  <si>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</si>
  <si>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</si>
  <si>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</si>
  <si>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</si>
  <si>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</si>
  <si>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</si>
  <si>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</si>
  <si>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</si>
  <si>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</si>
  <si>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</si>
  <si>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</si>
  <si>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</si>
  <si>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</si>
  <si>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</si>
  <si>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</si>
  <si>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</si>
  <si>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</si>
  <si>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</si>
  <si>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</si>
  <si>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</si>
  <si>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</si>
  <si>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</si>
  <si>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</si>
  <si>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</si>
  <si>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</si>
  <si>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Lib. B. O'Higgins</t>
  </si>
  <si>
    <t>San Vicente</t>
  </si>
  <si>
    <t>Todas</t>
  </si>
  <si>
    <t>Diciembre - Febrero</t>
  </si>
  <si>
    <t>Lluvia, heladas, sequia.</t>
  </si>
  <si>
    <t>Poda</t>
  </si>
  <si>
    <t>Control de malezas</t>
  </si>
  <si>
    <t>Enero - Diciembre</t>
  </si>
  <si>
    <t>Octubre - Mayo</t>
  </si>
  <si>
    <t>Enero - Febrero</t>
  </si>
  <si>
    <t>Julio</t>
  </si>
  <si>
    <t>Agosto</t>
  </si>
  <si>
    <t>Aplicación de pesticidas</t>
  </si>
  <si>
    <t>Urea</t>
  </si>
  <si>
    <t>lt</t>
  </si>
  <si>
    <t>FUNGICIDAS</t>
  </si>
  <si>
    <t>Septiembre - Octubre</t>
  </si>
  <si>
    <t>Flete</t>
  </si>
  <si>
    <t>c/u</t>
  </si>
  <si>
    <t>Rendimiento (kgs/hà)</t>
  </si>
  <si>
    <t>ESCENARIOS COSTO UNITARIO  ($/kgs)</t>
  </si>
  <si>
    <t>Costo unitario ($/kgs) (*)</t>
  </si>
  <si>
    <t>Surqueadura, riego</t>
  </si>
  <si>
    <t>Incorporación de residuos</t>
  </si>
  <si>
    <t>Medio</t>
  </si>
  <si>
    <t>Ttriturar residuos de poda</t>
  </si>
  <si>
    <t>Cosecha (carro de arrastre)</t>
  </si>
  <si>
    <t>Superfosfato triple</t>
  </si>
  <si>
    <t>Muriato de potasio</t>
  </si>
  <si>
    <t>Foliares</t>
  </si>
  <si>
    <t>Noviembre - Enero</t>
  </si>
  <si>
    <t>Febrero</t>
  </si>
  <si>
    <t>Acido giberélico</t>
  </si>
  <si>
    <t>gr</t>
  </si>
  <si>
    <t>CIRUELO</t>
  </si>
  <si>
    <t>D´Agen</t>
  </si>
  <si>
    <t xml:space="preserve">Febrero - Marzo </t>
  </si>
  <si>
    <t>Eportación</t>
  </si>
  <si>
    <t>Junio - Julio</t>
  </si>
  <si>
    <t>Aplicación de herbicida</t>
  </si>
  <si>
    <t>Agosto - Septiembre</t>
  </si>
  <si>
    <t>Fertirrigación</t>
  </si>
  <si>
    <t>Noviembre a Abril (5)</t>
  </si>
  <si>
    <t>Muestreo para análisis foliar</t>
  </si>
  <si>
    <t>Preparac. elementos de cosecha</t>
  </si>
  <si>
    <t>Diciembre - Enero</t>
  </si>
  <si>
    <t>Labores de cosecha</t>
  </si>
  <si>
    <t>Diciembre a Marzo (4)</t>
  </si>
  <si>
    <t>Niktrato de potasio</t>
  </si>
  <si>
    <t>Octubre - Enero</t>
  </si>
  <si>
    <t>Sulfato de magnesio</t>
  </si>
  <si>
    <t>Azufre mojable</t>
  </si>
  <si>
    <t>Podexal</t>
  </si>
  <si>
    <t>Oxicloruro de cobre</t>
  </si>
  <si>
    <t>Gramoxone Super</t>
  </si>
  <si>
    <t>INSECTICIDAS (PROGRAMA LOBESIA BOTRANA)</t>
  </si>
  <si>
    <t>Intrepid</t>
  </si>
  <si>
    <t>Ampligo</t>
  </si>
  <si>
    <t>Bull</t>
  </si>
  <si>
    <t>Marzo-Mayo</t>
  </si>
  <si>
    <t>Enero a Diciembre (4)</t>
  </si>
  <si>
    <t>7. Control de Malezas: Se realzan 5 controles desde Enero a Diciembre.</t>
  </si>
  <si>
    <t>8. Precio por fruta deshidratada.</t>
  </si>
  <si>
    <t>Secado de fruta</t>
  </si>
  <si>
    <t>Clorpirifos</t>
  </si>
  <si>
    <t>RENDIMIENTO (kg/Há.)</t>
  </si>
  <si>
    <t>Glifosato 480</t>
  </si>
  <si>
    <t>Junio</t>
  </si>
  <si>
    <t>3. Precio esperado por ventas corresponde a precio colocado en el domicilio del comprador (incluye Ingreso a Feria)</t>
  </si>
  <si>
    <t>PRECIO ESPERADO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</si>
</sst>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.00_-;\-&quot;$&quot;\ * #,##0.00_-;_-&quot;$&quot;\ * &quot;-&quot;??_-;_-@_-"/>
    <numFmt numFmtId="169" formatCode="_-* #,##0_-;\-* #,##0_-;_-* &quot;-&quot;??_-;_-@_-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7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8">
    <xf numFmtId="0" fontId="0" fillId="0" borderId="0" applyNumberFormat="0" applyFill="0" applyBorder="0" applyProtection="0"/>
    <xf numFmtId="0" fontId="18" fillId="0" borderId="16"/>
    <xf numFmtId="167" fontId="18" fillId="0" borderId="16" applyFont="0" applyFill="0" applyBorder="0" applyAlignment="0" applyProtection="0"/>
    <xf numFmtId="164" fontId="18" fillId="0" borderId="16" applyFont="0" applyFill="0" applyBorder="0" applyAlignment="0" applyProtection="0"/>
    <xf numFmtId="43" fontId="1" fillId="0" borderId="16" applyFont="0" applyFill="0" applyBorder="0" applyAlignment="0" applyProtection="0"/>
    <xf numFmtId="44" fontId="1" fillId="0" borderId="16" applyFont="0" applyFill="0" applyBorder="0" applyAlignment="0" applyProtection="0"/>
    <xf numFmtId="41" fontId="20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4" fillId="2" borderId="4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wrapText="1"/>
    </xf>
    <xf numFmtId="0" fontId="3" fillId="2" borderId="10" xfId="0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3" fontId="8" fillId="3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/>
    </xf>
    <xf numFmtId="0" fontId="2" fillId="5" borderId="11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14" fillId="7" borderId="16" xfId="0" applyFont="1" applyFill="1" applyBorder="1"/>
    <xf numFmtId="49" fontId="12" fillId="8" borderId="17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0" fontId="9" fillId="7" borderId="15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165" fontId="16" fillId="2" borderId="16" xfId="0" applyNumberFormat="1" applyFont="1" applyFill="1" applyBorder="1" applyAlignment="1">
      <alignment vertical="center"/>
    </xf>
    <xf numFmtId="0" fontId="14" fillId="2" borderId="16" xfId="0" applyFont="1" applyFill="1" applyBorder="1"/>
    <xf numFmtId="49" fontId="0" fillId="2" borderId="16" xfId="0" applyNumberForma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49" fontId="2" fillId="5" borderId="19" xfId="0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vertical="center"/>
    </xf>
    <xf numFmtId="49" fontId="2" fillId="5" borderId="22" xfId="0" applyNumberFormat="1" applyFont="1" applyFill="1" applyBorder="1" applyAlignment="1">
      <alignment vertical="center"/>
    </xf>
    <xf numFmtId="49" fontId="2" fillId="5" borderId="24" xfId="0" applyNumberFormat="1" applyFont="1" applyFill="1" applyBorder="1" applyAlignment="1">
      <alignment vertical="center"/>
    </xf>
    <xf numFmtId="0" fontId="9" fillId="5" borderId="2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49" fontId="12" fillId="8" borderId="27" xfId="0" applyNumberFormat="1" applyFont="1" applyFill="1" applyBorder="1" applyAlignment="1">
      <alignment vertical="center"/>
    </xf>
    <xf numFmtId="49" fontId="14" fillId="8" borderId="28" xfId="0" applyNumberFormat="1" applyFont="1" applyFill="1" applyBorder="1"/>
    <xf numFmtId="49" fontId="12" fillId="2" borderId="29" xfId="0" applyNumberFormat="1" applyFont="1" applyFill="1" applyBorder="1" applyAlignment="1">
      <alignment vertical="center"/>
    </xf>
    <xf numFmtId="9" fontId="14" fillId="2" borderId="30" xfId="0" applyNumberFormat="1" applyFont="1" applyFill="1" applyBorder="1"/>
    <xf numFmtId="49" fontId="12" fillId="8" borderId="31" xfId="0" applyNumberFormat="1" applyFont="1" applyFill="1" applyBorder="1" applyAlignment="1">
      <alignment vertical="center"/>
    </xf>
    <xf numFmtId="166" fontId="12" fillId="8" borderId="32" xfId="0" applyNumberFormat="1" applyFont="1" applyFill="1" applyBorder="1" applyAlignment="1">
      <alignment vertical="center"/>
    </xf>
    <xf numFmtId="9" fontId="12" fillId="8" borderId="33" xfId="0" applyNumberFormat="1" applyFont="1" applyFill="1" applyBorder="1" applyAlignment="1">
      <alignment vertical="center"/>
    </xf>
    <xf numFmtId="0" fontId="14" fillId="9" borderId="36" xfId="0" applyFont="1" applyFill="1" applyBorder="1"/>
    <xf numFmtId="0" fontId="14" fillId="2" borderId="16" xfId="0" applyFont="1" applyFill="1" applyBorder="1" applyAlignment="1">
      <alignment vertical="center"/>
    </xf>
    <xf numFmtId="49" fontId="14" fillId="2" borderId="16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/>
    <xf numFmtId="0" fontId="14" fillId="2" borderId="39" xfId="0" applyFont="1" applyFill="1" applyBorder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/>
    <xf numFmtId="0" fontId="12" fillId="7" borderId="16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49" fontId="17" fillId="9" borderId="16" xfId="0" applyNumberFormat="1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0" fontId="9" fillId="9" borderId="45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vertical="center"/>
    </xf>
    <xf numFmtId="166" fontId="12" fillId="8" borderId="33" xfId="0" applyNumberFormat="1" applyFont="1" applyFill="1" applyBorder="1" applyAlignment="1">
      <alignment vertical="center"/>
    </xf>
    <xf numFmtId="0" fontId="19" fillId="0" borderId="16" xfId="1" applyFont="1"/>
    <xf numFmtId="0" fontId="19" fillId="0" borderId="41" xfId="1" applyFont="1" applyBorder="1"/>
    <xf numFmtId="0" fontId="19" fillId="0" borderId="43" xfId="1" applyFont="1" applyBorder="1"/>
    <xf numFmtId="0" fontId="19" fillId="0" borderId="44" xfId="1" applyFont="1" applyBorder="1"/>
    <xf numFmtId="0" fontId="19" fillId="0" borderId="40" xfId="1" applyFont="1" applyBorder="1"/>
    <xf numFmtId="0" fontId="19" fillId="0" borderId="42" xfId="1" applyFont="1" applyBorder="1"/>
    <xf numFmtId="49" fontId="17" fillId="9" borderId="34" xfId="0" applyNumberFormat="1" applyFont="1" applyFill="1" applyBorder="1" applyAlignment="1">
      <alignment vertical="center"/>
    </xf>
    <xf numFmtId="0" fontId="12" fillId="9" borderId="35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2" borderId="51" xfId="0" applyFill="1" applyBorder="1"/>
    <xf numFmtId="49" fontId="22" fillId="3" borderId="4" xfId="0" applyNumberFormat="1" applyFont="1" applyFill="1" applyBorder="1" applyAlignment="1">
      <alignment vertical="center" wrapText="1"/>
    </xf>
    <xf numFmtId="3" fontId="23" fillId="0" borderId="49" xfId="0" applyNumberFormat="1" applyFont="1" applyFill="1" applyBorder="1" applyAlignment="1">
      <alignment horizontal="right"/>
    </xf>
    <xf numFmtId="0" fontId="4" fillId="2" borderId="6" xfId="0" applyFont="1" applyFill="1" applyBorder="1"/>
    <xf numFmtId="49" fontId="6" fillId="3" borderId="5" xfId="0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169" fontId="23" fillId="0" borderId="49" xfId="7" applyNumberFormat="1" applyFont="1" applyFill="1" applyBorder="1" applyAlignment="1">
      <alignment horizontal="right"/>
    </xf>
    <xf numFmtId="49" fontId="4" fillId="2" borderId="52" xfId="0" applyNumberFormat="1" applyFont="1" applyFill="1" applyBorder="1" applyAlignment="1">
      <alignment horizontal="left"/>
    </xf>
    <xf numFmtId="49" fontId="4" fillId="2" borderId="53" xfId="0" applyNumberFormat="1" applyFont="1" applyFill="1" applyBorder="1" applyAlignment="1">
      <alignment horizontal="left"/>
    </xf>
    <xf numFmtId="0" fontId="23" fillId="0" borderId="49" xfId="0" applyFont="1" applyFill="1" applyBorder="1" applyAlignment="1">
      <alignment horizontal="right" wrapText="1"/>
    </xf>
    <xf numFmtId="0" fontId="23" fillId="0" borderId="49" xfId="0" applyFont="1" applyFill="1" applyBorder="1" applyAlignment="1">
      <alignment horizontal="right"/>
    </xf>
    <xf numFmtId="17" fontId="23" fillId="0" borderId="49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14" fontId="3" fillId="2" borderId="8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8" xfId="0" applyFont="1" applyFill="1" applyBorder="1" applyAlignment="1"/>
    <xf numFmtId="0" fontId="3" fillId="2" borderId="8" xfId="0" applyFont="1" applyFill="1" applyBorder="1" applyAlignment="1">
      <alignment horizontal="right" wrapText="1"/>
    </xf>
    <xf numFmtId="0" fontId="0" fillId="0" borderId="0" xfId="0" applyNumberFormat="1" applyFont="1" applyAlignment="1"/>
    <xf numFmtId="0" fontId="0" fillId="0" borderId="0" xfId="0" applyFont="1" applyAlignment="1"/>
    <xf numFmtId="0" fontId="0" fillId="2" borderId="54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right"/>
    </xf>
    <xf numFmtId="0" fontId="0" fillId="2" borderId="51" xfId="0" applyFont="1" applyFill="1" applyBorder="1" applyAlignment="1"/>
    <xf numFmtId="49" fontId="22" fillId="5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22" fillId="3" borderId="11" xfId="0" applyNumberFormat="1" applyFont="1" applyFill="1" applyBorder="1" applyAlignment="1">
      <alignment horizontal="center" vertical="center"/>
    </xf>
    <xf numFmtId="49" fontId="22" fillId="3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3" fontId="3" fillId="2" borderId="14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55" xfId="0" applyFont="1" applyFill="1" applyBorder="1" applyAlignment="1"/>
    <xf numFmtId="49" fontId="6" fillId="3" borderId="50" xfId="0" applyNumberFormat="1" applyFont="1" applyFill="1" applyBorder="1" applyAlignment="1">
      <alignment vertical="center"/>
    </xf>
    <xf numFmtId="0" fontId="6" fillId="3" borderId="5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165" fontId="2" fillId="5" borderId="21" xfId="0" applyNumberFormat="1" applyFont="1" applyFill="1" applyBorder="1" applyAlignment="1">
      <alignment vertical="center"/>
    </xf>
    <xf numFmtId="165" fontId="2" fillId="3" borderId="23" xfId="0" applyNumberFormat="1" applyFont="1" applyFill="1" applyBorder="1" applyAlignment="1">
      <alignment vertical="center"/>
    </xf>
    <xf numFmtId="165" fontId="2" fillId="5" borderId="23" xfId="0" applyNumberFormat="1" applyFont="1" applyFill="1" applyBorder="1" applyAlignment="1">
      <alignment vertical="center"/>
    </xf>
    <xf numFmtId="165" fontId="2" fillId="6" borderId="26" xfId="0" applyNumberFormat="1" applyFont="1" applyFill="1" applyBorder="1" applyAlignment="1">
      <alignment vertical="center"/>
    </xf>
    <xf numFmtId="41" fontId="12" fillId="8" borderId="47" xfId="6" applyFont="1" applyFill="1" applyBorder="1" applyAlignment="1">
      <alignment vertical="center"/>
    </xf>
    <xf numFmtId="41" fontId="12" fillId="8" borderId="48" xfId="6" applyFont="1" applyFill="1" applyBorder="1" applyAlignment="1">
      <alignment vertical="center"/>
    </xf>
  </cellXfs>
  <cellStyles count="8">
    <cellStyle name="Millares" xfId="7" builtinId="3"/>
    <cellStyle name="Millares [0]" xfId="6" builtinId="6"/>
    <cellStyle name="Millares 6 2" xfId="3"/>
    <cellStyle name="Millares 9" xfId="4"/>
    <cellStyle name="Moneda 4" xfId="2"/>
    <cellStyle name="Moneda 5" xfId="5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0"/>
          <a:ext cx="6448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5"/>
  <sheetViews>
    <sheetView showGridLines="0" tabSelected="1" topLeftCell="B1" zoomScale="130" zoomScaleNormal="130" workbookViewId="0">
      <selection activeCell="E91" sqref="E91"/>
    </sheetView>
  </sheetViews>
  <sheetFormatPr baseColWidth="10" defaultColWidth="10.85546875" defaultRowHeight="11.25" customHeight="1"/>
  <cols>
    <col min="2" max="2" width="25.5703125" style="1" customWidth="1"/>
    <col min="3" max="3" width="19.42578125" style="1" customWidth="1"/>
    <col min="4" max="4" width="9.42578125" style="1" customWidth="1"/>
    <col min="5" max="5" width="18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21" ht="15" customHeight="1">
      <c r="B1" s="2"/>
      <c r="C1" s="2"/>
      <c r="D1" s="2"/>
      <c r="E1" s="2"/>
      <c r="F1" s="2"/>
      <c r="G1" s="2"/>
    </row>
    <row r="2" spans="1:221" ht="15" customHeight="1">
      <c r="B2" s="2"/>
      <c r="C2" s="2"/>
      <c r="D2" s="2"/>
      <c r="E2" s="2"/>
      <c r="F2" s="2"/>
      <c r="G2" s="2"/>
    </row>
    <row r="3" spans="1:221" ht="15" customHeight="1">
      <c r="B3" s="2"/>
      <c r="C3" s="2"/>
      <c r="D3" s="2"/>
      <c r="E3" s="2"/>
      <c r="F3" s="2"/>
      <c r="G3" s="2"/>
    </row>
    <row r="4" spans="1:221" ht="15" customHeight="1">
      <c r="B4" s="2"/>
      <c r="C4" s="2"/>
      <c r="D4" s="2"/>
      <c r="E4" s="2"/>
      <c r="F4" s="2"/>
      <c r="G4" s="2"/>
    </row>
    <row r="5" spans="1:221" ht="15" customHeight="1">
      <c r="B5" s="2"/>
      <c r="C5" s="2"/>
      <c r="D5" s="2"/>
      <c r="E5" s="2"/>
      <c r="F5" s="2"/>
      <c r="G5" s="2"/>
    </row>
    <row r="6" spans="1:221" ht="15" customHeight="1">
      <c r="B6" s="2"/>
      <c r="C6" s="2"/>
      <c r="D6" s="2"/>
      <c r="E6" s="2"/>
      <c r="F6" s="2"/>
      <c r="G6" s="2"/>
    </row>
    <row r="7" spans="1:221" ht="15" customHeight="1">
      <c r="B7" s="3"/>
      <c r="C7" s="4"/>
      <c r="D7" s="2"/>
      <c r="E7" s="4"/>
      <c r="F7" s="4"/>
      <c r="G7" s="4"/>
    </row>
    <row r="8" spans="1:221" ht="12" customHeight="1">
      <c r="A8" s="71"/>
      <c r="B8" s="72" t="s">
        <v>0</v>
      </c>
      <c r="C8" s="73" t="s">
        <v>94</v>
      </c>
      <c r="D8" s="74"/>
      <c r="E8" s="75" t="s">
        <v>125</v>
      </c>
      <c r="F8" s="76"/>
      <c r="G8" s="73">
        <v>8000</v>
      </c>
    </row>
    <row r="9" spans="1:221" ht="25.5" customHeight="1">
      <c r="A9" s="71"/>
      <c r="B9" s="5" t="s">
        <v>1</v>
      </c>
      <c r="C9" s="77" t="s">
        <v>95</v>
      </c>
      <c r="D9" s="74"/>
      <c r="E9" s="65" t="s">
        <v>2</v>
      </c>
      <c r="F9" s="66"/>
      <c r="G9" s="77" t="s">
        <v>96</v>
      </c>
    </row>
    <row r="10" spans="1:221" ht="18" customHeight="1">
      <c r="A10" s="71"/>
      <c r="B10" s="5" t="s">
        <v>3</v>
      </c>
      <c r="C10" s="77" t="s">
        <v>84</v>
      </c>
      <c r="D10" s="74"/>
      <c r="E10" s="65" t="s">
        <v>129</v>
      </c>
      <c r="F10" s="66"/>
      <c r="G10" s="77">
        <v>1800</v>
      </c>
    </row>
    <row r="11" spans="1:221" ht="11.25" customHeight="1">
      <c r="A11" s="71"/>
      <c r="B11" s="5" t="s">
        <v>4</v>
      </c>
      <c r="C11" s="77" t="s">
        <v>60</v>
      </c>
      <c r="D11" s="74"/>
      <c r="E11" s="78" t="s">
        <v>5</v>
      </c>
      <c r="F11" s="79"/>
      <c r="G11" s="77">
        <f>G8*G10</f>
        <v>14400000</v>
      </c>
    </row>
    <row r="12" spans="1:221" ht="11.25" customHeight="1">
      <c r="A12" s="71"/>
      <c r="B12" s="5" t="s">
        <v>6</v>
      </c>
      <c r="C12" s="80" t="s">
        <v>61</v>
      </c>
      <c r="D12" s="74"/>
      <c r="E12" s="65" t="s">
        <v>7</v>
      </c>
      <c r="F12" s="66"/>
      <c r="G12" s="80" t="s">
        <v>97</v>
      </c>
    </row>
    <row r="13" spans="1:221" ht="15">
      <c r="A13" s="71"/>
      <c r="B13" s="5" t="s">
        <v>8</v>
      </c>
      <c r="C13" s="81" t="s">
        <v>62</v>
      </c>
      <c r="D13" s="74"/>
      <c r="E13" s="65" t="s">
        <v>9</v>
      </c>
      <c r="F13" s="66"/>
      <c r="G13" s="81" t="s">
        <v>96</v>
      </c>
    </row>
    <row r="14" spans="1:221" ht="25.5" customHeight="1">
      <c r="A14" s="71"/>
      <c r="B14" s="5" t="s">
        <v>10</v>
      </c>
      <c r="C14" s="82" t="s">
        <v>127</v>
      </c>
      <c r="D14" s="74"/>
      <c r="E14" s="67" t="s">
        <v>11</v>
      </c>
      <c r="F14" s="68"/>
      <c r="G14" s="82" t="s">
        <v>64</v>
      </c>
    </row>
    <row r="15" spans="1:221" s="89" customFormat="1" ht="12" customHeight="1">
      <c r="A15" s="83"/>
      <c r="B15" s="6"/>
      <c r="C15" s="84"/>
      <c r="D15" s="85"/>
      <c r="E15" s="86"/>
      <c r="F15" s="86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</row>
    <row r="16" spans="1:221" s="89" customFormat="1" ht="12" customHeight="1">
      <c r="A16" s="90"/>
      <c r="B16" s="69" t="s">
        <v>12</v>
      </c>
      <c r="C16" s="70"/>
      <c r="D16" s="70"/>
      <c r="E16" s="70"/>
      <c r="F16" s="70"/>
      <c r="G16" s="70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</row>
    <row r="17" spans="1:255" s="89" customFormat="1" ht="12" customHeight="1">
      <c r="A17" s="83"/>
      <c r="B17" s="91"/>
      <c r="C17" s="7"/>
      <c r="D17" s="7"/>
      <c r="E17" s="7"/>
      <c r="F17" s="92"/>
      <c r="G17" s="93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</row>
    <row r="18" spans="1:255" s="89" customFormat="1" ht="12" customHeight="1">
      <c r="A18" s="94"/>
      <c r="B18" s="95" t="s">
        <v>13</v>
      </c>
      <c r="C18" s="96"/>
      <c r="D18" s="97"/>
      <c r="E18" s="97"/>
      <c r="F18" s="98"/>
      <c r="G18" s="99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s="89" customFormat="1" ht="24" customHeight="1">
      <c r="A19" s="94"/>
      <c r="B19" s="100" t="s">
        <v>14</v>
      </c>
      <c r="C19" s="101" t="s">
        <v>15</v>
      </c>
      <c r="D19" s="101" t="s">
        <v>16</v>
      </c>
      <c r="E19" s="100" t="s">
        <v>17</v>
      </c>
      <c r="F19" s="101" t="s">
        <v>18</v>
      </c>
      <c r="G19" s="100" t="s">
        <v>19</v>
      </c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ht="12" customHeight="1">
      <c r="A20" s="71"/>
      <c r="B20" s="102" t="s">
        <v>65</v>
      </c>
      <c r="C20" s="103" t="s">
        <v>20</v>
      </c>
      <c r="D20" s="103">
        <v>25</v>
      </c>
      <c r="E20" s="103" t="s">
        <v>98</v>
      </c>
      <c r="F20" s="104">
        <v>25000</v>
      </c>
      <c r="G20" s="105">
        <f>(D20*F20)</f>
        <v>625000</v>
      </c>
    </row>
    <row r="21" spans="1:255" ht="12" customHeight="1">
      <c r="A21" s="71"/>
      <c r="B21" s="102" t="s">
        <v>101</v>
      </c>
      <c r="C21" s="103" t="s">
        <v>20</v>
      </c>
      <c r="D21" s="103">
        <v>2</v>
      </c>
      <c r="E21" s="103" t="s">
        <v>76</v>
      </c>
      <c r="F21" s="104">
        <v>25000</v>
      </c>
      <c r="G21" s="105">
        <f t="shared" ref="G21:G26" si="0">(D21*F21)</f>
        <v>50000</v>
      </c>
    </row>
    <row r="22" spans="1:255" ht="12" customHeight="1">
      <c r="A22" s="71"/>
      <c r="B22" s="102" t="s">
        <v>101</v>
      </c>
      <c r="C22" s="103" t="s">
        <v>20</v>
      </c>
      <c r="D22" s="103">
        <v>3</v>
      </c>
      <c r="E22" s="103" t="s">
        <v>102</v>
      </c>
      <c r="F22" s="104">
        <v>25000</v>
      </c>
      <c r="G22" s="105">
        <f t="shared" si="0"/>
        <v>75000</v>
      </c>
    </row>
    <row r="23" spans="1:255" ht="12" customHeight="1">
      <c r="A23" s="71"/>
      <c r="B23" s="102" t="s">
        <v>99</v>
      </c>
      <c r="C23" s="103" t="s">
        <v>20</v>
      </c>
      <c r="D23" s="103">
        <v>5</v>
      </c>
      <c r="E23" s="103" t="s">
        <v>120</v>
      </c>
      <c r="F23" s="104">
        <v>25000</v>
      </c>
      <c r="G23" s="105">
        <f t="shared" si="0"/>
        <v>125000</v>
      </c>
    </row>
    <row r="24" spans="1:255" ht="12" customHeight="1">
      <c r="A24" s="71"/>
      <c r="B24" s="102" t="s">
        <v>103</v>
      </c>
      <c r="C24" s="103" t="s">
        <v>20</v>
      </c>
      <c r="D24" s="103">
        <v>1</v>
      </c>
      <c r="E24" s="103" t="s">
        <v>69</v>
      </c>
      <c r="F24" s="104">
        <v>25000</v>
      </c>
      <c r="G24" s="105">
        <f t="shared" si="0"/>
        <v>25000</v>
      </c>
    </row>
    <row r="25" spans="1:255" ht="12" customHeight="1">
      <c r="A25" s="71"/>
      <c r="B25" s="102" t="s">
        <v>104</v>
      </c>
      <c r="C25" s="103" t="s">
        <v>20</v>
      </c>
      <c r="D25" s="103">
        <v>3</v>
      </c>
      <c r="E25" s="103" t="s">
        <v>105</v>
      </c>
      <c r="F25" s="104">
        <v>25000</v>
      </c>
      <c r="G25" s="105">
        <f t="shared" si="0"/>
        <v>75000</v>
      </c>
    </row>
    <row r="26" spans="1:255" ht="12" customHeight="1">
      <c r="A26" s="71"/>
      <c r="B26" s="102" t="s">
        <v>106</v>
      </c>
      <c r="C26" s="103" t="s">
        <v>20</v>
      </c>
      <c r="D26" s="103">
        <v>50</v>
      </c>
      <c r="E26" s="103" t="s">
        <v>107</v>
      </c>
      <c r="F26" s="104">
        <v>25000</v>
      </c>
      <c r="G26" s="105">
        <f t="shared" si="0"/>
        <v>1250000</v>
      </c>
    </row>
    <row r="27" spans="1:255" s="89" customFormat="1" ht="11.25" customHeight="1">
      <c r="A27" s="88"/>
      <c r="B27" s="8" t="s">
        <v>21</v>
      </c>
      <c r="C27" s="9"/>
      <c r="D27" s="9"/>
      <c r="E27" s="9"/>
      <c r="F27" s="10"/>
      <c r="G27" s="11">
        <f>SUM(G20:G26)</f>
        <v>2225000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s="89" customFormat="1" ht="15.75" customHeight="1">
      <c r="A28" s="94"/>
      <c r="B28" s="106"/>
      <c r="C28" s="107"/>
      <c r="D28" s="107"/>
      <c r="E28" s="107"/>
      <c r="F28" s="108"/>
      <c r="G28" s="108"/>
      <c r="H28" s="88"/>
      <c r="I28" s="88"/>
      <c r="J28" s="88"/>
      <c r="K28" s="10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89" customFormat="1" ht="12" customHeight="1">
      <c r="A29" s="94"/>
      <c r="B29" s="95" t="s">
        <v>22</v>
      </c>
      <c r="C29" s="96"/>
      <c r="D29" s="97"/>
      <c r="E29" s="97"/>
      <c r="F29" s="98"/>
      <c r="G29" s="99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  <c r="IR29" s="88"/>
      <c r="IS29" s="88"/>
      <c r="IT29" s="88"/>
      <c r="IU29" s="88"/>
    </row>
    <row r="30" spans="1:255" s="89" customFormat="1" ht="24" customHeight="1">
      <c r="A30" s="94"/>
      <c r="B30" s="100" t="s">
        <v>14</v>
      </c>
      <c r="C30" s="101" t="s">
        <v>15</v>
      </c>
      <c r="D30" s="101" t="s">
        <v>16</v>
      </c>
      <c r="E30" s="100" t="s">
        <v>17</v>
      </c>
      <c r="F30" s="101" t="s">
        <v>18</v>
      </c>
      <c r="G30" s="100" t="s">
        <v>19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ht="12" customHeight="1">
      <c r="A31" s="71"/>
      <c r="B31" s="102"/>
      <c r="C31" s="103"/>
      <c r="D31" s="103"/>
      <c r="E31" s="103"/>
      <c r="F31" s="104"/>
      <c r="G31" s="105"/>
    </row>
    <row r="32" spans="1:255" s="89" customFormat="1" ht="11.25" customHeight="1">
      <c r="A32" s="88"/>
      <c r="B32" s="8" t="s">
        <v>23</v>
      </c>
      <c r="C32" s="9"/>
      <c r="D32" s="9"/>
      <c r="E32" s="9"/>
      <c r="F32" s="10"/>
      <c r="G32" s="11">
        <f>SUM(G31)</f>
        <v>0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s="89" customFormat="1" ht="15.75" customHeight="1">
      <c r="A33" s="94"/>
      <c r="B33" s="106"/>
      <c r="C33" s="107"/>
      <c r="D33" s="107"/>
      <c r="E33" s="107"/>
      <c r="F33" s="108"/>
      <c r="G33" s="108"/>
      <c r="H33" s="88"/>
      <c r="I33" s="88"/>
      <c r="J33" s="88"/>
      <c r="K33" s="10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</row>
    <row r="34" spans="1:255" s="89" customFormat="1" ht="12" customHeight="1">
      <c r="A34" s="94"/>
      <c r="B34" s="95" t="s">
        <v>24</v>
      </c>
      <c r="C34" s="96"/>
      <c r="D34" s="97"/>
      <c r="E34" s="97"/>
      <c r="F34" s="98"/>
      <c r="G34" s="99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s="89" customFormat="1" ht="24" customHeight="1">
      <c r="A35" s="94"/>
      <c r="B35" s="100" t="s">
        <v>14</v>
      </c>
      <c r="C35" s="101" t="s">
        <v>15</v>
      </c>
      <c r="D35" s="101" t="s">
        <v>16</v>
      </c>
      <c r="E35" s="100" t="s">
        <v>17</v>
      </c>
      <c r="F35" s="101" t="s">
        <v>18</v>
      </c>
      <c r="G35" s="100" t="s">
        <v>19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ht="12" customHeight="1">
      <c r="A36" s="71"/>
      <c r="B36" s="102" t="s">
        <v>82</v>
      </c>
      <c r="C36" s="103" t="s">
        <v>25</v>
      </c>
      <c r="D36" s="103">
        <v>1</v>
      </c>
      <c r="E36" s="103" t="s">
        <v>68</v>
      </c>
      <c r="F36" s="104">
        <v>45000</v>
      </c>
      <c r="G36" s="105">
        <f t="shared" ref="G36:G41" si="1">(D36*F36)</f>
        <v>45000</v>
      </c>
    </row>
    <row r="37" spans="1:255" ht="12" customHeight="1">
      <c r="A37" s="71"/>
      <c r="B37" s="102" t="s">
        <v>66</v>
      </c>
      <c r="C37" s="103" t="s">
        <v>25</v>
      </c>
      <c r="D37" s="103">
        <v>3</v>
      </c>
      <c r="E37" s="103" t="s">
        <v>67</v>
      </c>
      <c r="F37" s="104">
        <v>30000</v>
      </c>
      <c r="G37" s="105">
        <f t="shared" si="1"/>
        <v>90000</v>
      </c>
    </row>
    <row r="38" spans="1:255" ht="12" customHeight="1">
      <c r="A38" s="71"/>
      <c r="B38" s="102" t="s">
        <v>85</v>
      </c>
      <c r="C38" s="103" t="s">
        <v>25</v>
      </c>
      <c r="D38" s="103">
        <v>1</v>
      </c>
      <c r="E38" s="103" t="s">
        <v>70</v>
      </c>
      <c r="F38" s="104">
        <v>110000</v>
      </c>
      <c r="G38" s="105">
        <f t="shared" si="1"/>
        <v>110000</v>
      </c>
    </row>
    <row r="39" spans="1:255" ht="12" customHeight="1">
      <c r="A39" s="71"/>
      <c r="B39" s="102" t="s">
        <v>83</v>
      </c>
      <c r="C39" s="103" t="s">
        <v>25</v>
      </c>
      <c r="D39" s="103">
        <v>0.5</v>
      </c>
      <c r="E39" s="103" t="s">
        <v>71</v>
      </c>
      <c r="F39" s="104">
        <v>110000</v>
      </c>
      <c r="G39" s="105">
        <f t="shared" si="1"/>
        <v>55000</v>
      </c>
    </row>
    <row r="40" spans="1:255" ht="12" customHeight="1">
      <c r="A40" s="71"/>
      <c r="B40" s="102" t="s">
        <v>86</v>
      </c>
      <c r="C40" s="103" t="s">
        <v>25</v>
      </c>
      <c r="D40" s="103">
        <v>6</v>
      </c>
      <c r="E40" s="103" t="s">
        <v>91</v>
      </c>
      <c r="F40" s="104">
        <v>60000</v>
      </c>
      <c r="G40" s="105">
        <f t="shared" si="1"/>
        <v>360000</v>
      </c>
    </row>
    <row r="41" spans="1:255" ht="12" customHeight="1">
      <c r="A41" s="71"/>
      <c r="B41" s="102" t="s">
        <v>72</v>
      </c>
      <c r="C41" s="103" t="s">
        <v>25</v>
      </c>
      <c r="D41" s="103">
        <v>10</v>
      </c>
      <c r="E41" s="103" t="s">
        <v>67</v>
      </c>
      <c r="F41" s="104">
        <v>30000</v>
      </c>
      <c r="G41" s="105">
        <f t="shared" si="1"/>
        <v>300000</v>
      </c>
    </row>
    <row r="42" spans="1:255" s="89" customFormat="1" ht="12" customHeight="1">
      <c r="A42" s="110"/>
      <c r="B42" s="111" t="s">
        <v>26</v>
      </c>
      <c r="C42" s="112"/>
      <c r="D42" s="112"/>
      <c r="E42" s="112"/>
      <c r="F42" s="113"/>
      <c r="G42" s="114">
        <f>SUM(G36:G41)</f>
        <v>960000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  <c r="FL42" s="88"/>
      <c r="FM42" s="88"/>
      <c r="FN42" s="88"/>
      <c r="FO42" s="88"/>
      <c r="FP42" s="88"/>
      <c r="FQ42" s="88"/>
      <c r="FR42" s="88"/>
      <c r="FS42" s="88"/>
      <c r="FT42" s="88"/>
      <c r="FU42" s="88"/>
      <c r="FV42" s="88"/>
      <c r="FW42" s="88"/>
      <c r="FX42" s="88"/>
      <c r="FY42" s="88"/>
      <c r="FZ42" s="88"/>
      <c r="GA42" s="88"/>
      <c r="GB42" s="88"/>
      <c r="GC42" s="88"/>
      <c r="GD42" s="88"/>
      <c r="GE42" s="88"/>
      <c r="GF42" s="88"/>
      <c r="GG42" s="88"/>
      <c r="GH42" s="88"/>
      <c r="GI42" s="88"/>
      <c r="GJ42" s="88"/>
      <c r="GK42" s="88"/>
      <c r="GL42" s="88"/>
      <c r="GM42" s="88"/>
      <c r="GN42" s="88"/>
      <c r="GO42" s="88"/>
      <c r="GP42" s="88"/>
      <c r="GQ42" s="88"/>
      <c r="GR42" s="88"/>
      <c r="GS42" s="88"/>
      <c r="GT42" s="88"/>
      <c r="GU42" s="88"/>
      <c r="GV42" s="88"/>
      <c r="GW42" s="88"/>
      <c r="GX42" s="88"/>
      <c r="GY42" s="88"/>
      <c r="GZ42" s="88"/>
      <c r="HA42" s="88"/>
      <c r="HB42" s="88"/>
      <c r="HC42" s="88"/>
      <c r="HD42" s="88"/>
      <c r="HE42" s="88"/>
      <c r="HF42" s="88"/>
      <c r="HG42" s="88"/>
      <c r="HH42" s="88"/>
      <c r="HI42" s="88"/>
      <c r="HJ42" s="88"/>
      <c r="HK42" s="88"/>
      <c r="HL42" s="88"/>
      <c r="HM42" s="88"/>
      <c r="HN42" s="88"/>
      <c r="HO42" s="88"/>
      <c r="HP42" s="88"/>
      <c r="HQ42" s="88"/>
      <c r="HR42" s="88"/>
      <c r="HS42" s="88"/>
      <c r="HT42" s="88"/>
      <c r="HU42" s="88"/>
      <c r="HV42" s="88"/>
      <c r="HW42" s="88"/>
      <c r="HX42" s="88"/>
      <c r="HY42" s="88"/>
      <c r="HZ42" s="88"/>
      <c r="IA42" s="88"/>
      <c r="IB42" s="88"/>
      <c r="IC42" s="88"/>
      <c r="ID42" s="88"/>
      <c r="IE42" s="88"/>
      <c r="IF42" s="88"/>
      <c r="IG42" s="88"/>
      <c r="IH42" s="88"/>
      <c r="II42" s="88"/>
      <c r="IJ42" s="88"/>
      <c r="IK42" s="88"/>
      <c r="IL42" s="88"/>
      <c r="IM42" s="88"/>
      <c r="IN42" s="88"/>
      <c r="IO42" s="88"/>
      <c r="IP42" s="88"/>
      <c r="IQ42" s="88"/>
      <c r="IR42" s="88"/>
      <c r="IS42" s="88"/>
      <c r="IT42" s="88"/>
      <c r="IU42" s="88"/>
    </row>
    <row r="43" spans="1:255" s="89" customFormat="1" ht="12" customHeight="1">
      <c r="A43" s="110"/>
      <c r="B43" s="106"/>
      <c r="C43" s="107"/>
      <c r="D43" s="107"/>
      <c r="E43" s="107"/>
      <c r="F43" s="108"/>
      <c r="G43" s="10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s="89" customFormat="1" ht="12" customHeight="1">
      <c r="A44" s="94"/>
      <c r="B44" s="95" t="s">
        <v>27</v>
      </c>
      <c r="C44" s="96"/>
      <c r="D44" s="97"/>
      <c r="E44" s="97"/>
      <c r="F44" s="98"/>
      <c r="G44" s="99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s="89" customFormat="1" ht="24" customHeight="1">
      <c r="A45" s="94"/>
      <c r="B45" s="100" t="s">
        <v>28</v>
      </c>
      <c r="C45" s="101" t="s">
        <v>29</v>
      </c>
      <c r="D45" s="101" t="s">
        <v>30</v>
      </c>
      <c r="E45" s="100" t="s">
        <v>17</v>
      </c>
      <c r="F45" s="101" t="s">
        <v>18</v>
      </c>
      <c r="G45" s="100" t="s">
        <v>19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ht="12" customHeight="1">
      <c r="A46" s="71"/>
      <c r="B46" s="115" t="s">
        <v>31</v>
      </c>
      <c r="C46" s="103"/>
      <c r="D46" s="103"/>
      <c r="E46" s="103"/>
      <c r="F46" s="104"/>
      <c r="G46" s="105"/>
    </row>
    <row r="47" spans="1:255" ht="12" customHeight="1">
      <c r="A47" s="71"/>
      <c r="B47" s="102" t="s">
        <v>108</v>
      </c>
      <c r="C47" s="103" t="s">
        <v>32</v>
      </c>
      <c r="D47" s="103">
        <v>250</v>
      </c>
      <c r="E47" s="103" t="s">
        <v>109</v>
      </c>
      <c r="F47" s="104">
        <v>1920</v>
      </c>
      <c r="G47" s="105">
        <f>(D47*F47)</f>
        <v>480000</v>
      </c>
    </row>
    <row r="48" spans="1:255" ht="12" customHeight="1">
      <c r="A48" s="71"/>
      <c r="B48" s="102" t="s">
        <v>88</v>
      </c>
      <c r="C48" s="103" t="s">
        <v>32</v>
      </c>
      <c r="D48" s="103">
        <v>200</v>
      </c>
      <c r="E48" s="103" t="s">
        <v>100</v>
      </c>
      <c r="F48" s="104">
        <v>1920</v>
      </c>
      <c r="G48" s="105">
        <f t="shared" ref="G48:G65" si="2">(D48*F48)</f>
        <v>384000</v>
      </c>
    </row>
    <row r="49" spans="1:7" ht="12" customHeight="1">
      <c r="A49" s="71"/>
      <c r="B49" s="102" t="s">
        <v>73</v>
      </c>
      <c r="C49" s="103" t="s">
        <v>32</v>
      </c>
      <c r="D49" s="103">
        <v>200</v>
      </c>
      <c r="E49" s="103" t="s">
        <v>100</v>
      </c>
      <c r="F49" s="104">
        <v>1200</v>
      </c>
      <c r="G49" s="105">
        <f t="shared" si="2"/>
        <v>240000</v>
      </c>
    </row>
    <row r="50" spans="1:7" ht="12" customHeight="1">
      <c r="A50" s="71"/>
      <c r="B50" s="102" t="s">
        <v>110</v>
      </c>
      <c r="C50" s="103" t="s">
        <v>32</v>
      </c>
      <c r="D50" s="103">
        <v>50</v>
      </c>
      <c r="E50" s="103" t="s">
        <v>100</v>
      </c>
      <c r="F50" s="104">
        <v>1000</v>
      </c>
      <c r="G50" s="105">
        <f t="shared" si="2"/>
        <v>50000</v>
      </c>
    </row>
    <row r="51" spans="1:7" ht="12" customHeight="1">
      <c r="A51" s="71"/>
      <c r="B51" s="102" t="s">
        <v>87</v>
      </c>
      <c r="C51" s="103" t="s">
        <v>32</v>
      </c>
      <c r="D51" s="103">
        <v>100</v>
      </c>
      <c r="E51" s="103" t="s">
        <v>100</v>
      </c>
      <c r="F51" s="104">
        <v>1000</v>
      </c>
      <c r="G51" s="105">
        <f t="shared" si="2"/>
        <v>100000</v>
      </c>
    </row>
    <row r="52" spans="1:7" ht="12" customHeight="1">
      <c r="A52" s="71"/>
      <c r="B52" s="102" t="s">
        <v>89</v>
      </c>
      <c r="C52" s="103" t="s">
        <v>74</v>
      </c>
      <c r="D52" s="103">
        <v>10</v>
      </c>
      <c r="E52" s="103" t="s">
        <v>109</v>
      </c>
      <c r="F52" s="104">
        <v>8000</v>
      </c>
      <c r="G52" s="105">
        <f t="shared" si="2"/>
        <v>80000</v>
      </c>
    </row>
    <row r="53" spans="1:7" ht="12" customHeight="1">
      <c r="A53" s="71"/>
      <c r="B53" s="115" t="s">
        <v>75</v>
      </c>
      <c r="C53" s="103"/>
      <c r="D53" s="103"/>
      <c r="E53" s="103"/>
      <c r="F53" s="104"/>
      <c r="G53" s="105"/>
    </row>
    <row r="54" spans="1:7" ht="12" customHeight="1">
      <c r="A54" s="71"/>
      <c r="B54" s="102" t="s">
        <v>111</v>
      </c>
      <c r="C54" s="103" t="s">
        <v>74</v>
      </c>
      <c r="D54" s="103">
        <v>24</v>
      </c>
      <c r="E54" s="103" t="s">
        <v>90</v>
      </c>
      <c r="F54" s="104">
        <v>5000</v>
      </c>
      <c r="G54" s="105">
        <f t="shared" si="2"/>
        <v>120000</v>
      </c>
    </row>
    <row r="55" spans="1:7" ht="12" customHeight="1">
      <c r="A55" s="71"/>
      <c r="B55" s="102" t="s">
        <v>112</v>
      </c>
      <c r="C55" s="103" t="s">
        <v>74</v>
      </c>
      <c r="D55" s="103">
        <v>8</v>
      </c>
      <c r="E55" s="103" t="s">
        <v>98</v>
      </c>
      <c r="F55" s="104">
        <v>5000</v>
      </c>
      <c r="G55" s="105">
        <f t="shared" si="2"/>
        <v>40000</v>
      </c>
    </row>
    <row r="56" spans="1:7" ht="12" customHeight="1">
      <c r="A56" s="71"/>
      <c r="B56" s="102" t="s">
        <v>113</v>
      </c>
      <c r="C56" s="103" t="s">
        <v>32</v>
      </c>
      <c r="D56" s="103">
        <v>18</v>
      </c>
      <c r="E56" s="103" t="s">
        <v>98</v>
      </c>
      <c r="F56" s="104">
        <v>17000</v>
      </c>
      <c r="G56" s="105">
        <f t="shared" si="2"/>
        <v>306000</v>
      </c>
    </row>
    <row r="57" spans="1:7" ht="12" customHeight="1">
      <c r="A57" s="71"/>
      <c r="B57" s="115" t="s">
        <v>33</v>
      </c>
      <c r="C57" s="103"/>
      <c r="D57" s="103"/>
      <c r="E57" s="103"/>
      <c r="F57" s="104"/>
      <c r="G57" s="105"/>
    </row>
    <row r="58" spans="1:7" ht="12" customHeight="1">
      <c r="A58" s="71"/>
      <c r="B58" s="102" t="s">
        <v>126</v>
      </c>
      <c r="C58" s="103" t="s">
        <v>74</v>
      </c>
      <c r="D58" s="103">
        <v>14</v>
      </c>
      <c r="E58" s="103" t="s">
        <v>100</v>
      </c>
      <c r="F58" s="104">
        <v>12000</v>
      </c>
      <c r="G58" s="105">
        <f t="shared" si="2"/>
        <v>168000</v>
      </c>
    </row>
    <row r="59" spans="1:7" ht="12" customHeight="1">
      <c r="A59" s="71"/>
      <c r="B59" s="102" t="s">
        <v>114</v>
      </c>
      <c r="C59" s="103" t="s">
        <v>74</v>
      </c>
      <c r="D59" s="103">
        <v>2</v>
      </c>
      <c r="E59" s="103" t="s">
        <v>100</v>
      </c>
      <c r="F59" s="104">
        <v>9000</v>
      </c>
      <c r="G59" s="105">
        <f t="shared" si="2"/>
        <v>18000</v>
      </c>
    </row>
    <row r="60" spans="1:7" ht="25.5">
      <c r="A60" s="71"/>
      <c r="B60" s="116" t="s">
        <v>115</v>
      </c>
      <c r="C60" s="103"/>
      <c r="D60" s="103"/>
      <c r="E60" s="103"/>
      <c r="F60" s="104"/>
      <c r="G60" s="105"/>
    </row>
    <row r="61" spans="1:7" ht="12" customHeight="1">
      <c r="A61" s="71"/>
      <c r="B61" s="102" t="s">
        <v>116</v>
      </c>
      <c r="C61" s="103" t="s">
        <v>74</v>
      </c>
      <c r="D61" s="103">
        <v>1</v>
      </c>
      <c r="E61" s="103" t="s">
        <v>63</v>
      </c>
      <c r="F61" s="104">
        <v>130000</v>
      </c>
      <c r="G61" s="105">
        <f t="shared" si="2"/>
        <v>130000</v>
      </c>
    </row>
    <row r="62" spans="1:7" ht="12" customHeight="1">
      <c r="A62" s="71"/>
      <c r="B62" s="102" t="s">
        <v>117</v>
      </c>
      <c r="C62" s="103" t="s">
        <v>74</v>
      </c>
      <c r="D62" s="103">
        <v>1</v>
      </c>
      <c r="E62" s="103" t="s">
        <v>63</v>
      </c>
      <c r="F62" s="104">
        <v>143000</v>
      </c>
      <c r="G62" s="105">
        <f t="shared" si="2"/>
        <v>143000</v>
      </c>
    </row>
    <row r="63" spans="1:7" ht="12" customHeight="1">
      <c r="A63" s="71"/>
      <c r="B63" s="102" t="s">
        <v>118</v>
      </c>
      <c r="C63" s="103" t="s">
        <v>74</v>
      </c>
      <c r="D63" s="103">
        <v>1</v>
      </c>
      <c r="E63" s="103" t="s">
        <v>63</v>
      </c>
      <c r="F63" s="104">
        <v>80000</v>
      </c>
      <c r="G63" s="105">
        <f t="shared" si="2"/>
        <v>80000</v>
      </c>
    </row>
    <row r="64" spans="1:7" ht="12" customHeight="1">
      <c r="A64" s="71"/>
      <c r="B64" s="102" t="s">
        <v>124</v>
      </c>
      <c r="C64" s="103" t="s">
        <v>74</v>
      </c>
      <c r="D64" s="103">
        <v>3</v>
      </c>
      <c r="E64" s="103" t="s">
        <v>76</v>
      </c>
      <c r="F64" s="104">
        <v>17000</v>
      </c>
      <c r="G64" s="105">
        <f t="shared" si="2"/>
        <v>51000</v>
      </c>
    </row>
    <row r="65" spans="1:255" ht="12" customHeight="1">
      <c r="A65" s="71"/>
      <c r="B65" s="102" t="s">
        <v>92</v>
      </c>
      <c r="C65" s="103" t="s">
        <v>93</v>
      </c>
      <c r="D65" s="103">
        <v>60</v>
      </c>
      <c r="E65" s="103" t="s">
        <v>63</v>
      </c>
      <c r="F65" s="104">
        <v>1000</v>
      </c>
      <c r="G65" s="105">
        <f t="shared" si="2"/>
        <v>60000</v>
      </c>
    </row>
    <row r="66" spans="1:255" s="89" customFormat="1" ht="11.25" customHeight="1">
      <c r="A66" s="88"/>
      <c r="B66" s="8" t="s">
        <v>34</v>
      </c>
      <c r="C66" s="9"/>
      <c r="D66" s="9"/>
      <c r="E66" s="9"/>
      <c r="F66" s="10"/>
      <c r="G66" s="11">
        <f>SUM(G46:G65)</f>
        <v>2450000</v>
      </c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88"/>
      <c r="GC66" s="88"/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8"/>
      <c r="GP66" s="88"/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8"/>
      <c r="HC66" s="88"/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8"/>
      <c r="HP66" s="88"/>
      <c r="HQ66" s="88"/>
      <c r="HR66" s="88"/>
      <c r="HS66" s="88"/>
      <c r="HT66" s="88"/>
      <c r="HU66" s="88"/>
      <c r="HV66" s="88"/>
      <c r="HW66" s="88"/>
      <c r="HX66" s="88"/>
      <c r="HY66" s="88"/>
      <c r="HZ66" s="88"/>
      <c r="IA66" s="88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</row>
    <row r="67" spans="1:255" s="89" customFormat="1" ht="11.25" customHeight="1">
      <c r="A67" s="88"/>
      <c r="B67" s="106"/>
      <c r="C67" s="107"/>
      <c r="D67" s="107"/>
      <c r="E67" s="12"/>
      <c r="F67" s="108"/>
      <c r="G67" s="10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8"/>
      <c r="FX67" s="88"/>
      <c r="FY67" s="88"/>
      <c r="FZ67" s="88"/>
      <c r="GA67" s="88"/>
      <c r="GB67" s="88"/>
      <c r="GC67" s="88"/>
      <c r="GD67" s="88"/>
      <c r="GE67" s="88"/>
      <c r="GF67" s="88"/>
      <c r="GG67" s="88"/>
      <c r="GH67" s="88"/>
      <c r="GI67" s="88"/>
      <c r="GJ67" s="88"/>
      <c r="GK67" s="88"/>
      <c r="GL67" s="88"/>
      <c r="GM67" s="88"/>
      <c r="GN67" s="88"/>
      <c r="GO67" s="88"/>
      <c r="GP67" s="88"/>
      <c r="GQ67" s="88"/>
      <c r="GR67" s="88"/>
      <c r="GS67" s="88"/>
      <c r="GT67" s="88"/>
      <c r="GU67" s="88"/>
      <c r="GV67" s="88"/>
      <c r="GW67" s="88"/>
      <c r="GX67" s="88"/>
      <c r="GY67" s="88"/>
      <c r="GZ67" s="88"/>
      <c r="HA67" s="88"/>
      <c r="HB67" s="88"/>
      <c r="HC67" s="88"/>
      <c r="HD67" s="88"/>
      <c r="HE67" s="88"/>
      <c r="HF67" s="88"/>
      <c r="HG67" s="88"/>
      <c r="HH67" s="88"/>
      <c r="HI67" s="88"/>
      <c r="HJ67" s="88"/>
      <c r="HK67" s="88"/>
      <c r="HL67" s="88"/>
      <c r="HM67" s="88"/>
      <c r="HN67" s="88"/>
      <c r="HO67" s="88"/>
      <c r="HP67" s="88"/>
      <c r="HQ67" s="88"/>
      <c r="HR67" s="88"/>
      <c r="HS67" s="88"/>
      <c r="HT67" s="88"/>
      <c r="HU67" s="88"/>
      <c r="HV67" s="88"/>
      <c r="HW67" s="88"/>
      <c r="HX67" s="88"/>
      <c r="HY67" s="88"/>
      <c r="HZ67" s="88"/>
      <c r="IA67" s="88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</row>
    <row r="68" spans="1:255" s="89" customFormat="1" ht="12" customHeight="1">
      <c r="A68" s="94"/>
      <c r="B68" s="95" t="s">
        <v>35</v>
      </c>
      <c r="C68" s="96"/>
      <c r="D68" s="97"/>
      <c r="E68" s="97"/>
      <c r="F68" s="98"/>
      <c r="G68" s="99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8"/>
      <c r="FX68" s="88"/>
      <c r="FY68" s="88"/>
      <c r="FZ68" s="88"/>
      <c r="GA68" s="88"/>
      <c r="GB68" s="88"/>
      <c r="GC68" s="88"/>
      <c r="GD68" s="88"/>
      <c r="GE68" s="88"/>
      <c r="GF68" s="88"/>
      <c r="GG68" s="88"/>
      <c r="GH68" s="88"/>
      <c r="GI68" s="88"/>
      <c r="GJ68" s="88"/>
      <c r="GK68" s="88"/>
      <c r="GL68" s="88"/>
      <c r="GM68" s="88"/>
      <c r="GN68" s="88"/>
      <c r="GO68" s="88"/>
      <c r="GP68" s="88"/>
      <c r="GQ68" s="88"/>
      <c r="GR68" s="88"/>
      <c r="GS68" s="88"/>
      <c r="GT68" s="88"/>
      <c r="GU68" s="88"/>
      <c r="GV68" s="88"/>
      <c r="GW68" s="88"/>
      <c r="GX68" s="88"/>
      <c r="GY68" s="88"/>
      <c r="GZ68" s="88"/>
      <c r="HA68" s="88"/>
      <c r="HB68" s="88"/>
      <c r="HC68" s="88"/>
      <c r="HD68" s="88"/>
      <c r="HE68" s="88"/>
      <c r="HF68" s="88"/>
      <c r="HG68" s="88"/>
      <c r="HH68" s="88"/>
      <c r="HI68" s="88"/>
      <c r="HJ68" s="88"/>
      <c r="HK68" s="88"/>
      <c r="HL68" s="88"/>
      <c r="HM68" s="88"/>
      <c r="HN68" s="88"/>
      <c r="HO68" s="88"/>
      <c r="HP68" s="88"/>
      <c r="HQ68" s="88"/>
      <c r="HR68" s="88"/>
      <c r="HS68" s="88"/>
      <c r="HT68" s="88"/>
      <c r="HU68" s="88"/>
      <c r="HV68" s="88"/>
      <c r="HW68" s="88"/>
      <c r="HX68" s="88"/>
      <c r="HY68" s="88"/>
      <c r="HZ68" s="88"/>
      <c r="IA68" s="88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</row>
    <row r="69" spans="1:255" s="89" customFormat="1" ht="24" customHeight="1">
      <c r="A69" s="94"/>
      <c r="B69" s="100" t="s">
        <v>36</v>
      </c>
      <c r="C69" s="101" t="s">
        <v>29</v>
      </c>
      <c r="D69" s="101" t="s">
        <v>30</v>
      </c>
      <c r="E69" s="100" t="s">
        <v>17</v>
      </c>
      <c r="F69" s="101" t="s">
        <v>18</v>
      </c>
      <c r="G69" s="100" t="s">
        <v>19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8"/>
      <c r="FX69" s="88"/>
      <c r="FY69" s="88"/>
      <c r="FZ69" s="88"/>
      <c r="GA69" s="88"/>
      <c r="GB69" s="88"/>
      <c r="GC69" s="88"/>
      <c r="GD69" s="88"/>
      <c r="GE69" s="88"/>
      <c r="GF69" s="88"/>
      <c r="GG69" s="88"/>
      <c r="GH69" s="88"/>
      <c r="GI69" s="88"/>
      <c r="GJ69" s="88"/>
      <c r="GK69" s="88"/>
      <c r="GL69" s="88"/>
      <c r="GM69" s="88"/>
      <c r="GN69" s="88"/>
      <c r="GO69" s="88"/>
      <c r="GP69" s="88"/>
      <c r="GQ69" s="88"/>
      <c r="GR69" s="88"/>
      <c r="GS69" s="88"/>
      <c r="GT69" s="88"/>
      <c r="GU69" s="88"/>
      <c r="GV69" s="88"/>
      <c r="GW69" s="88"/>
      <c r="GX69" s="88"/>
      <c r="GY69" s="88"/>
      <c r="GZ69" s="88"/>
      <c r="HA69" s="88"/>
      <c r="HB69" s="88"/>
      <c r="HC69" s="88"/>
      <c r="HD69" s="88"/>
      <c r="HE69" s="88"/>
      <c r="HF69" s="88"/>
      <c r="HG69" s="88"/>
      <c r="HH69" s="88"/>
      <c r="HI69" s="88"/>
      <c r="HJ69" s="88"/>
      <c r="HK69" s="88"/>
      <c r="HL69" s="88"/>
      <c r="HM69" s="88"/>
      <c r="HN69" s="88"/>
      <c r="HO69" s="88"/>
      <c r="HP69" s="88"/>
      <c r="HQ69" s="88"/>
      <c r="HR69" s="88"/>
      <c r="HS69" s="88"/>
      <c r="HT69" s="88"/>
      <c r="HU69" s="88"/>
      <c r="HV69" s="88"/>
      <c r="HW69" s="88"/>
      <c r="HX69" s="88"/>
      <c r="HY69" s="88"/>
      <c r="HZ69" s="88"/>
      <c r="IA69" s="88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</row>
    <row r="70" spans="1:255" ht="12" customHeight="1">
      <c r="A70" s="71"/>
      <c r="B70" s="102" t="s">
        <v>77</v>
      </c>
      <c r="C70" s="103" t="s">
        <v>78</v>
      </c>
      <c r="D70" s="103">
        <v>1</v>
      </c>
      <c r="E70" s="103" t="s">
        <v>119</v>
      </c>
      <c r="F70" s="104">
        <v>200000</v>
      </c>
      <c r="G70" s="105">
        <f t="shared" ref="G70:G71" si="3">(D70*F70)</f>
        <v>200000</v>
      </c>
    </row>
    <row r="71" spans="1:255" ht="12" customHeight="1">
      <c r="A71" s="71"/>
      <c r="B71" s="102" t="s">
        <v>123</v>
      </c>
      <c r="C71" s="103" t="s">
        <v>32</v>
      </c>
      <c r="D71" s="103">
        <v>30000</v>
      </c>
      <c r="E71" s="103" t="s">
        <v>91</v>
      </c>
      <c r="F71" s="104">
        <v>50</v>
      </c>
      <c r="G71" s="105">
        <f t="shared" si="3"/>
        <v>1500000</v>
      </c>
    </row>
    <row r="72" spans="1:255" s="89" customFormat="1" ht="11.25" customHeight="1">
      <c r="A72" s="88"/>
      <c r="B72" s="8" t="s">
        <v>37</v>
      </c>
      <c r="C72" s="9"/>
      <c r="D72" s="9"/>
      <c r="E72" s="9"/>
      <c r="F72" s="10"/>
      <c r="G72" s="11">
        <f>SUM(G70:G71)</f>
        <v>1700000</v>
      </c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X72" s="88"/>
      <c r="FY72" s="88"/>
      <c r="FZ72" s="88"/>
      <c r="GA72" s="88"/>
      <c r="GB72" s="88"/>
      <c r="GC72" s="88"/>
      <c r="GD72" s="88"/>
      <c r="GE72" s="88"/>
      <c r="GF72" s="88"/>
      <c r="GG72" s="88"/>
      <c r="GH72" s="88"/>
      <c r="GI72" s="88"/>
      <c r="GJ72" s="88"/>
      <c r="GK72" s="88"/>
      <c r="GL72" s="88"/>
      <c r="GM72" s="88"/>
      <c r="GN72" s="88"/>
      <c r="GO72" s="88"/>
      <c r="GP72" s="88"/>
      <c r="GQ72" s="88"/>
      <c r="GR72" s="88"/>
      <c r="GS72" s="88"/>
      <c r="GT72" s="88"/>
      <c r="GU72" s="88"/>
      <c r="GV72" s="88"/>
      <c r="GW72" s="88"/>
      <c r="GX72" s="88"/>
      <c r="GY72" s="88"/>
      <c r="GZ72" s="88"/>
      <c r="HA72" s="88"/>
      <c r="HB72" s="88"/>
      <c r="HC72" s="88"/>
      <c r="HD72" s="88"/>
      <c r="HE72" s="88"/>
      <c r="HF72" s="88"/>
      <c r="HG72" s="88"/>
      <c r="HH72" s="88"/>
      <c r="HI72" s="88"/>
      <c r="HJ72" s="88"/>
      <c r="HK72" s="88"/>
      <c r="HL72" s="88"/>
      <c r="HM72" s="88"/>
      <c r="HN72" s="88"/>
      <c r="HO72" s="88"/>
      <c r="HP72" s="88"/>
      <c r="HQ72" s="88"/>
      <c r="HR72" s="88"/>
      <c r="HS72" s="88"/>
      <c r="HT72" s="88"/>
      <c r="HU72" s="88"/>
      <c r="HV72" s="88"/>
      <c r="HW72" s="88"/>
      <c r="HX72" s="88"/>
      <c r="HY72" s="88"/>
      <c r="HZ72" s="88"/>
      <c r="IA72" s="88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</row>
    <row r="73" spans="1:255" s="89" customFormat="1" ht="11.25" customHeight="1">
      <c r="A73" s="88"/>
      <c r="B73" s="117"/>
      <c r="C73" s="117"/>
      <c r="D73" s="117"/>
      <c r="E73" s="117"/>
      <c r="F73" s="118"/>
      <c r="G73" s="11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X73" s="88"/>
      <c r="FY73" s="88"/>
      <c r="FZ73" s="88"/>
      <c r="GA73" s="88"/>
      <c r="GB73" s="88"/>
      <c r="GC73" s="88"/>
      <c r="GD73" s="88"/>
      <c r="GE73" s="88"/>
      <c r="GF73" s="88"/>
      <c r="GG73" s="88"/>
      <c r="GH73" s="88"/>
      <c r="GI73" s="88"/>
      <c r="GJ73" s="88"/>
      <c r="GK73" s="88"/>
      <c r="GL73" s="88"/>
      <c r="GM73" s="88"/>
      <c r="GN73" s="88"/>
      <c r="GO73" s="88"/>
      <c r="GP73" s="88"/>
      <c r="GQ73" s="88"/>
      <c r="GR73" s="88"/>
      <c r="GS73" s="88"/>
      <c r="GT73" s="88"/>
      <c r="GU73" s="88"/>
      <c r="GV73" s="88"/>
      <c r="GW73" s="88"/>
      <c r="GX73" s="88"/>
      <c r="GY73" s="88"/>
      <c r="GZ73" s="88"/>
      <c r="HA73" s="88"/>
      <c r="HB73" s="88"/>
      <c r="HC73" s="88"/>
      <c r="HD73" s="88"/>
      <c r="HE73" s="88"/>
      <c r="HF73" s="88"/>
      <c r="HG73" s="88"/>
      <c r="HH73" s="88"/>
      <c r="HI73" s="88"/>
      <c r="HJ73" s="88"/>
      <c r="HK73" s="88"/>
      <c r="HL73" s="88"/>
      <c r="HM73" s="88"/>
      <c r="HN73" s="88"/>
      <c r="HO73" s="88"/>
      <c r="HP73" s="88"/>
      <c r="HQ73" s="88"/>
      <c r="HR73" s="88"/>
      <c r="HS73" s="88"/>
      <c r="HT73" s="88"/>
      <c r="HU73" s="88"/>
      <c r="HV73" s="88"/>
      <c r="HW73" s="88"/>
      <c r="HX73" s="88"/>
      <c r="HY73" s="88"/>
      <c r="HZ73" s="88"/>
      <c r="IA73" s="88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</row>
    <row r="74" spans="1:255" s="89" customFormat="1" ht="11.25" customHeight="1">
      <c r="A74" s="88"/>
      <c r="B74" s="27" t="s">
        <v>38</v>
      </c>
      <c r="C74" s="28"/>
      <c r="D74" s="28"/>
      <c r="E74" s="28"/>
      <c r="F74" s="28"/>
      <c r="G74" s="119">
        <f>G27+G32+G42+G66+G72</f>
        <v>7335000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X74" s="88"/>
      <c r="FY74" s="88"/>
      <c r="FZ74" s="88"/>
      <c r="GA74" s="88"/>
      <c r="GB74" s="88"/>
      <c r="GC74" s="88"/>
      <c r="GD74" s="88"/>
      <c r="GE74" s="88"/>
      <c r="GF74" s="88"/>
      <c r="GG74" s="88"/>
      <c r="GH74" s="88"/>
      <c r="GI74" s="88"/>
      <c r="GJ74" s="88"/>
      <c r="GK74" s="88"/>
      <c r="GL74" s="88"/>
      <c r="GM74" s="88"/>
      <c r="GN74" s="88"/>
      <c r="GO74" s="88"/>
      <c r="GP74" s="88"/>
      <c r="GQ74" s="88"/>
      <c r="GR74" s="88"/>
      <c r="GS74" s="88"/>
      <c r="GT74" s="88"/>
      <c r="GU74" s="88"/>
      <c r="GV74" s="88"/>
      <c r="GW74" s="88"/>
      <c r="GX74" s="88"/>
      <c r="GY74" s="88"/>
      <c r="GZ74" s="88"/>
      <c r="HA74" s="88"/>
      <c r="HB74" s="88"/>
      <c r="HC74" s="88"/>
      <c r="HD74" s="88"/>
      <c r="HE74" s="88"/>
      <c r="HF74" s="88"/>
      <c r="HG74" s="88"/>
      <c r="HH74" s="88"/>
      <c r="HI74" s="88"/>
      <c r="HJ74" s="88"/>
      <c r="HK74" s="88"/>
      <c r="HL74" s="88"/>
      <c r="HM74" s="88"/>
      <c r="HN74" s="88"/>
      <c r="HO74" s="88"/>
      <c r="HP74" s="88"/>
      <c r="HQ74" s="88"/>
      <c r="HR74" s="88"/>
      <c r="HS74" s="88"/>
      <c r="HT74" s="88"/>
      <c r="HU74" s="88"/>
      <c r="HV74" s="88"/>
      <c r="HW74" s="88"/>
      <c r="HX74" s="88"/>
      <c r="HY74" s="88"/>
      <c r="HZ74" s="88"/>
      <c r="IA74" s="88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</row>
    <row r="75" spans="1:255" s="89" customFormat="1" ht="11.25" customHeight="1">
      <c r="A75" s="88"/>
      <c r="B75" s="29" t="s">
        <v>39</v>
      </c>
      <c r="C75" s="14"/>
      <c r="D75" s="14"/>
      <c r="E75" s="14"/>
      <c r="F75" s="14"/>
      <c r="G75" s="120">
        <f>G74*0.05</f>
        <v>366750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X75" s="88"/>
      <c r="FY75" s="88"/>
      <c r="FZ75" s="88"/>
      <c r="GA75" s="88"/>
      <c r="GB75" s="88"/>
      <c r="GC75" s="88"/>
      <c r="GD75" s="88"/>
      <c r="GE75" s="88"/>
      <c r="GF75" s="88"/>
      <c r="GG75" s="88"/>
      <c r="GH75" s="88"/>
      <c r="GI75" s="88"/>
      <c r="GJ75" s="88"/>
      <c r="GK75" s="88"/>
      <c r="GL75" s="88"/>
      <c r="GM75" s="88"/>
      <c r="GN75" s="88"/>
      <c r="GO75" s="88"/>
      <c r="GP75" s="88"/>
      <c r="GQ75" s="88"/>
      <c r="GR75" s="88"/>
      <c r="GS75" s="88"/>
      <c r="GT75" s="88"/>
      <c r="GU75" s="88"/>
      <c r="GV75" s="88"/>
      <c r="GW75" s="88"/>
      <c r="GX75" s="88"/>
      <c r="GY75" s="88"/>
      <c r="GZ75" s="88"/>
      <c r="HA75" s="88"/>
      <c r="HB75" s="88"/>
      <c r="HC75" s="88"/>
      <c r="HD75" s="88"/>
      <c r="HE75" s="88"/>
      <c r="HF75" s="88"/>
      <c r="HG75" s="88"/>
      <c r="HH75" s="88"/>
      <c r="HI75" s="88"/>
      <c r="HJ75" s="88"/>
      <c r="HK75" s="88"/>
      <c r="HL75" s="88"/>
      <c r="HM75" s="88"/>
      <c r="HN75" s="88"/>
      <c r="HO75" s="88"/>
      <c r="HP75" s="88"/>
      <c r="HQ75" s="88"/>
      <c r="HR75" s="88"/>
      <c r="HS75" s="88"/>
      <c r="HT75" s="88"/>
      <c r="HU75" s="88"/>
      <c r="HV75" s="88"/>
      <c r="HW75" s="88"/>
      <c r="HX75" s="88"/>
      <c r="HY75" s="88"/>
      <c r="HZ75" s="88"/>
      <c r="IA75" s="88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</row>
    <row r="76" spans="1:255" s="89" customFormat="1" ht="11.25" customHeight="1">
      <c r="A76" s="88"/>
      <c r="B76" s="30" t="s">
        <v>40</v>
      </c>
      <c r="C76" s="13"/>
      <c r="D76" s="13"/>
      <c r="E76" s="13"/>
      <c r="F76" s="13"/>
      <c r="G76" s="121">
        <f>G75+G74</f>
        <v>7701750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8"/>
      <c r="FX76" s="88"/>
      <c r="FY76" s="88"/>
      <c r="FZ76" s="88"/>
      <c r="GA76" s="88"/>
      <c r="GB76" s="88"/>
      <c r="GC76" s="88"/>
      <c r="GD76" s="88"/>
      <c r="GE76" s="88"/>
      <c r="GF76" s="88"/>
      <c r="GG76" s="88"/>
      <c r="GH76" s="88"/>
      <c r="GI76" s="88"/>
      <c r="GJ76" s="88"/>
      <c r="GK76" s="88"/>
      <c r="GL76" s="88"/>
      <c r="GM76" s="88"/>
      <c r="GN76" s="88"/>
      <c r="GO76" s="88"/>
      <c r="GP76" s="88"/>
      <c r="GQ76" s="88"/>
      <c r="GR76" s="88"/>
      <c r="GS76" s="88"/>
      <c r="GT76" s="88"/>
      <c r="GU76" s="88"/>
      <c r="GV76" s="88"/>
      <c r="GW76" s="88"/>
      <c r="GX76" s="88"/>
      <c r="GY76" s="88"/>
      <c r="GZ76" s="88"/>
      <c r="HA76" s="88"/>
      <c r="HB76" s="88"/>
      <c r="HC76" s="88"/>
      <c r="HD76" s="88"/>
      <c r="HE76" s="88"/>
      <c r="HF76" s="88"/>
      <c r="HG76" s="88"/>
      <c r="HH76" s="88"/>
      <c r="HI76" s="88"/>
      <c r="HJ76" s="88"/>
      <c r="HK76" s="88"/>
      <c r="HL76" s="88"/>
      <c r="HM76" s="88"/>
      <c r="HN76" s="88"/>
      <c r="HO76" s="88"/>
      <c r="HP76" s="88"/>
      <c r="HQ76" s="88"/>
      <c r="HR76" s="88"/>
      <c r="HS76" s="88"/>
      <c r="HT76" s="88"/>
      <c r="HU76" s="88"/>
      <c r="HV76" s="88"/>
      <c r="HW76" s="88"/>
      <c r="HX76" s="88"/>
      <c r="HY76" s="88"/>
      <c r="HZ76" s="88"/>
      <c r="IA76" s="88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</row>
    <row r="77" spans="1:255" s="89" customFormat="1" ht="11.25" customHeight="1">
      <c r="A77" s="88"/>
      <c r="B77" s="29" t="s">
        <v>41</v>
      </c>
      <c r="C77" s="14"/>
      <c r="D77" s="14"/>
      <c r="E77" s="14"/>
      <c r="F77" s="14"/>
      <c r="G77" s="120">
        <f>G11</f>
        <v>14400000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8"/>
      <c r="FX77" s="88"/>
      <c r="FY77" s="88"/>
      <c r="FZ77" s="88"/>
      <c r="GA77" s="88"/>
      <c r="GB77" s="88"/>
      <c r="GC77" s="88"/>
      <c r="GD77" s="88"/>
      <c r="GE77" s="88"/>
      <c r="GF77" s="88"/>
      <c r="GG77" s="88"/>
      <c r="GH77" s="88"/>
      <c r="GI77" s="88"/>
      <c r="GJ77" s="88"/>
      <c r="GK77" s="88"/>
      <c r="GL77" s="88"/>
      <c r="GM77" s="88"/>
      <c r="GN77" s="88"/>
      <c r="GO77" s="88"/>
      <c r="GP77" s="88"/>
      <c r="GQ77" s="88"/>
      <c r="GR77" s="88"/>
      <c r="GS77" s="88"/>
      <c r="GT77" s="88"/>
      <c r="GU77" s="88"/>
      <c r="GV77" s="88"/>
      <c r="GW77" s="88"/>
      <c r="GX77" s="88"/>
      <c r="GY77" s="88"/>
      <c r="GZ77" s="88"/>
      <c r="HA77" s="88"/>
      <c r="HB77" s="88"/>
      <c r="HC77" s="88"/>
      <c r="HD77" s="88"/>
      <c r="HE77" s="88"/>
      <c r="HF77" s="88"/>
      <c r="HG77" s="88"/>
      <c r="HH77" s="88"/>
      <c r="HI77" s="88"/>
      <c r="HJ77" s="88"/>
      <c r="HK77" s="88"/>
      <c r="HL77" s="88"/>
      <c r="HM77" s="88"/>
      <c r="HN77" s="88"/>
      <c r="HO77" s="88"/>
      <c r="HP77" s="88"/>
      <c r="HQ77" s="88"/>
      <c r="HR77" s="88"/>
      <c r="HS77" s="88"/>
      <c r="HT77" s="88"/>
      <c r="HU77" s="88"/>
      <c r="HV77" s="88"/>
      <c r="HW77" s="88"/>
      <c r="HX77" s="88"/>
      <c r="HY77" s="88"/>
      <c r="HZ77" s="88"/>
      <c r="IA77" s="88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</row>
    <row r="78" spans="1:255" s="89" customFormat="1" ht="11.25" customHeight="1">
      <c r="A78" s="88"/>
      <c r="B78" s="31" t="s">
        <v>42</v>
      </c>
      <c r="C78" s="32"/>
      <c r="D78" s="32"/>
      <c r="E78" s="32"/>
      <c r="F78" s="32"/>
      <c r="G78" s="122">
        <f>G77-G76</f>
        <v>6698250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8"/>
      <c r="FX78" s="88"/>
      <c r="FY78" s="88"/>
      <c r="FZ78" s="88"/>
      <c r="GA78" s="88"/>
      <c r="GB78" s="88"/>
      <c r="GC78" s="88"/>
      <c r="GD78" s="88"/>
      <c r="GE78" s="88"/>
      <c r="GF78" s="88"/>
      <c r="GG78" s="88"/>
      <c r="GH78" s="88"/>
      <c r="GI78" s="88"/>
      <c r="GJ78" s="88"/>
      <c r="GK78" s="88"/>
      <c r="GL78" s="88"/>
      <c r="GM78" s="88"/>
      <c r="GN78" s="88"/>
      <c r="GO78" s="88"/>
      <c r="GP78" s="88"/>
      <c r="GQ78" s="88"/>
      <c r="GR78" s="88"/>
      <c r="GS78" s="88"/>
      <c r="GT78" s="88"/>
      <c r="GU78" s="88"/>
      <c r="GV78" s="88"/>
      <c r="GW78" s="88"/>
      <c r="GX78" s="88"/>
      <c r="GY78" s="88"/>
      <c r="GZ78" s="88"/>
      <c r="HA78" s="88"/>
      <c r="HB78" s="88"/>
      <c r="HC78" s="88"/>
      <c r="HD78" s="88"/>
      <c r="HE78" s="88"/>
      <c r="HF78" s="88"/>
      <c r="HG78" s="88"/>
      <c r="HH78" s="88"/>
      <c r="HI78" s="88"/>
      <c r="HJ78" s="88"/>
      <c r="HK78" s="88"/>
      <c r="HL78" s="88"/>
      <c r="HM78" s="88"/>
      <c r="HN78" s="88"/>
      <c r="HO78" s="88"/>
      <c r="HP78" s="88"/>
      <c r="HQ78" s="88"/>
      <c r="HR78" s="88"/>
      <c r="HS78" s="88"/>
      <c r="HT78" s="88"/>
      <c r="HU78" s="88"/>
      <c r="HV78" s="88"/>
      <c r="HW78" s="88"/>
      <c r="HX78" s="88"/>
      <c r="HY78" s="88"/>
      <c r="HZ78" s="88"/>
      <c r="IA78" s="88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</row>
    <row r="79" spans="1:255" ht="12" customHeight="1">
      <c r="B79" s="25" t="s">
        <v>43</v>
      </c>
      <c r="C79" s="26"/>
      <c r="D79" s="26"/>
      <c r="E79" s="26"/>
      <c r="F79" s="26"/>
      <c r="G79" s="22"/>
    </row>
    <row r="80" spans="1:255" ht="12.75" customHeight="1" thickBot="1">
      <c r="B80" s="33"/>
      <c r="C80" s="26"/>
      <c r="D80" s="26"/>
      <c r="E80" s="26"/>
      <c r="F80" s="26"/>
      <c r="G80" s="22"/>
    </row>
    <row r="81" spans="2:7" ht="12" customHeight="1">
      <c r="B81" s="45" t="s">
        <v>44</v>
      </c>
      <c r="C81" s="46"/>
      <c r="D81" s="46"/>
      <c r="E81" s="46"/>
      <c r="F81" s="47"/>
      <c r="G81" s="22"/>
    </row>
    <row r="82" spans="2:7" ht="12" customHeight="1">
      <c r="B82" s="48" t="s">
        <v>45</v>
      </c>
      <c r="C82" s="24"/>
      <c r="D82" s="24"/>
      <c r="E82" s="24"/>
      <c r="F82" s="49"/>
      <c r="G82" s="22"/>
    </row>
    <row r="83" spans="2:7" ht="12" customHeight="1">
      <c r="B83" s="48" t="s">
        <v>46</v>
      </c>
      <c r="C83" s="24"/>
      <c r="D83" s="24"/>
      <c r="E83" s="24"/>
      <c r="F83" s="49"/>
      <c r="G83" s="22"/>
    </row>
    <row r="84" spans="2:7" ht="12" customHeight="1">
      <c r="B84" s="48" t="s">
        <v>128</v>
      </c>
      <c r="C84" s="24"/>
      <c r="D84" s="24"/>
      <c r="E84" s="24"/>
      <c r="F84" s="49"/>
      <c r="G84" s="22"/>
    </row>
    <row r="85" spans="2:7" ht="12" customHeight="1">
      <c r="B85" s="48" t="s">
        <v>47</v>
      </c>
      <c r="C85" s="24"/>
      <c r="D85" s="24"/>
      <c r="E85" s="24"/>
      <c r="F85" s="49"/>
      <c r="G85" s="22"/>
    </row>
    <row r="86" spans="2:7" ht="12" customHeight="1">
      <c r="B86" s="48" t="s">
        <v>48</v>
      </c>
      <c r="C86" s="24"/>
      <c r="D86" s="24"/>
      <c r="E86" s="24"/>
      <c r="F86" s="49"/>
      <c r="G86" s="22"/>
    </row>
    <row r="87" spans="2:7" ht="12" customHeight="1">
      <c r="B87" s="48" t="s">
        <v>49</v>
      </c>
      <c r="C87" s="24"/>
      <c r="D87" s="24"/>
      <c r="E87" s="24"/>
      <c r="F87" s="49"/>
      <c r="G87" s="22"/>
    </row>
    <row r="88" spans="2:7" ht="12" customHeight="1">
      <c r="B88" s="61" t="s">
        <v>121</v>
      </c>
      <c r="C88" s="57"/>
      <c r="D88" s="57"/>
      <c r="E88" s="57"/>
      <c r="F88" s="58"/>
      <c r="G88" s="22"/>
    </row>
    <row r="89" spans="2:7" ht="12" customHeight="1" thickBot="1">
      <c r="B89" s="62" t="s">
        <v>122</v>
      </c>
      <c r="C89" s="59"/>
      <c r="D89" s="59"/>
      <c r="E89" s="59"/>
      <c r="F89" s="60"/>
      <c r="G89" s="22"/>
    </row>
    <row r="90" spans="2:7" ht="12.75" customHeight="1">
      <c r="B90" s="43"/>
      <c r="C90" s="24"/>
      <c r="D90" s="24"/>
      <c r="E90" s="24"/>
      <c r="F90" s="24"/>
      <c r="G90" s="22"/>
    </row>
    <row r="91" spans="2:7" ht="15" customHeight="1" thickBot="1">
      <c r="B91" s="63" t="s">
        <v>50</v>
      </c>
      <c r="C91" s="64"/>
      <c r="D91" s="42"/>
      <c r="E91" s="15"/>
      <c r="F91" s="15"/>
      <c r="G91" s="22"/>
    </row>
    <row r="92" spans="2:7" ht="12" customHeight="1">
      <c r="B92" s="35" t="s">
        <v>36</v>
      </c>
      <c r="C92" s="16" t="s">
        <v>51</v>
      </c>
      <c r="D92" s="36" t="s">
        <v>52</v>
      </c>
      <c r="E92" s="15"/>
      <c r="F92" s="15"/>
      <c r="G92" s="22"/>
    </row>
    <row r="93" spans="2:7" ht="12" customHeight="1">
      <c r="B93" s="37" t="s">
        <v>53</v>
      </c>
      <c r="C93" s="17">
        <f>G27</f>
        <v>2225000</v>
      </c>
      <c r="D93" s="38">
        <f>(C93/C99)</f>
        <v>0.28889538091992079</v>
      </c>
      <c r="E93" s="15"/>
      <c r="F93" s="15"/>
      <c r="G93" s="22"/>
    </row>
    <row r="94" spans="2:7" ht="12" customHeight="1">
      <c r="B94" s="37" t="s">
        <v>54</v>
      </c>
      <c r="C94" s="18">
        <v>0</v>
      </c>
      <c r="D94" s="38">
        <v>0</v>
      </c>
      <c r="E94" s="15"/>
      <c r="F94" s="15"/>
      <c r="G94" s="22"/>
    </row>
    <row r="95" spans="2:7" ht="12" customHeight="1">
      <c r="B95" s="37" t="s">
        <v>55</v>
      </c>
      <c r="C95" s="17">
        <f>G42</f>
        <v>960000</v>
      </c>
      <c r="D95" s="38">
        <f>(C95/C99)</f>
        <v>0.12464699581263998</v>
      </c>
      <c r="E95" s="15"/>
      <c r="F95" s="15"/>
      <c r="G95" s="22"/>
    </row>
    <row r="96" spans="2:7" ht="12" customHeight="1">
      <c r="B96" s="37" t="s">
        <v>28</v>
      </c>
      <c r="C96" s="17">
        <f>G66</f>
        <v>2450000</v>
      </c>
      <c r="D96" s="38">
        <f>(C96/C99)</f>
        <v>0.31810952056350827</v>
      </c>
      <c r="E96" s="15"/>
      <c r="F96" s="15"/>
      <c r="G96" s="22"/>
    </row>
    <row r="97" spans="2:7" ht="12" customHeight="1">
      <c r="B97" s="37" t="s">
        <v>56</v>
      </c>
      <c r="C97" s="19">
        <f>G72</f>
        <v>1700000</v>
      </c>
      <c r="D97" s="38">
        <f>(C97/C99)</f>
        <v>0.2207290550848833</v>
      </c>
      <c r="E97" s="21"/>
      <c r="F97" s="21"/>
      <c r="G97" s="22"/>
    </row>
    <row r="98" spans="2:7" ht="12" customHeight="1">
      <c r="B98" s="37" t="s">
        <v>57</v>
      </c>
      <c r="C98" s="19">
        <f>G75</f>
        <v>366750</v>
      </c>
      <c r="D98" s="38">
        <f>(C98/C99)</f>
        <v>4.7619047619047616E-2</v>
      </c>
      <c r="E98" s="21"/>
      <c r="F98" s="21"/>
      <c r="G98" s="22"/>
    </row>
    <row r="99" spans="2:7" ht="12.75" customHeight="1" thickBot="1">
      <c r="B99" s="39" t="s">
        <v>58</v>
      </c>
      <c r="C99" s="40">
        <f>SUM(C93:C98)</f>
        <v>7701750</v>
      </c>
      <c r="D99" s="41">
        <f>SUM(D93:D98)</f>
        <v>1</v>
      </c>
      <c r="E99" s="21"/>
      <c r="F99" s="21"/>
      <c r="G99" s="22"/>
    </row>
    <row r="100" spans="2:7" ht="12" customHeight="1">
      <c r="B100" s="33"/>
      <c r="C100" s="26"/>
      <c r="D100" s="26"/>
      <c r="E100" s="26"/>
      <c r="F100" s="26"/>
      <c r="G100" s="22"/>
    </row>
    <row r="101" spans="2:7" ht="12.75" customHeight="1">
      <c r="B101" s="34"/>
      <c r="C101" s="26"/>
      <c r="D101" s="26"/>
      <c r="E101" s="26"/>
      <c r="F101" s="26"/>
      <c r="G101" s="22"/>
    </row>
    <row r="102" spans="2:7" ht="12" customHeight="1" thickBot="1">
      <c r="B102" s="51"/>
      <c r="C102" s="52" t="s">
        <v>80</v>
      </c>
      <c r="D102" s="53"/>
      <c r="E102" s="54"/>
      <c r="F102" s="20"/>
      <c r="G102" s="22"/>
    </row>
    <row r="103" spans="2:7" ht="12" customHeight="1">
      <c r="B103" s="55" t="s">
        <v>79</v>
      </c>
      <c r="C103" s="123">
        <v>7000</v>
      </c>
      <c r="D103" s="123">
        <v>8000</v>
      </c>
      <c r="E103" s="124">
        <v>9000</v>
      </c>
      <c r="F103" s="50"/>
      <c r="G103" s="23"/>
    </row>
    <row r="104" spans="2:7" ht="12.75" customHeight="1" thickBot="1">
      <c r="B104" s="39" t="s">
        <v>81</v>
      </c>
      <c r="C104" s="40">
        <f>(G76/C103)</f>
        <v>1100.25</v>
      </c>
      <c r="D104" s="40">
        <f>(G76/D103)</f>
        <v>962.71875</v>
      </c>
      <c r="E104" s="56">
        <f>(G76/E103)</f>
        <v>855.75</v>
      </c>
      <c r="F104" s="50"/>
      <c r="G104" s="23"/>
    </row>
    <row r="105" spans="2:7" ht="15.6" customHeight="1">
      <c r="B105" s="44" t="s">
        <v>59</v>
      </c>
      <c r="C105" s="24"/>
      <c r="D105" s="24"/>
      <c r="E105" s="24"/>
      <c r="F105" s="24"/>
      <c r="G105" s="24"/>
    </row>
  </sheetData>
  <mergeCells count="9">
    <mergeCell ref="B91:C91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0.98425196850393704" header="0" footer="0"/>
  <pageSetup paperSize="14" scale="7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CIRUELO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2022-06-17T11:56:52Z</cp:lastPrinted>
  <dcterms:created xsi:type="dcterms:W3CDTF">2020-11-27T12:49:26Z</dcterms:created>
  <dcterms:modified xsi:type="dcterms:W3CDTF">2023-02-15T15:24:45Z</dcterms:modified>
</cp:coreProperties>
</file>