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Clavel Mantenció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G12" i="1"/>
  <c r="G56" i="1" l="1"/>
  <c r="G26" i="1"/>
  <c r="G48" i="1" l="1"/>
  <c r="G47" i="1"/>
  <c r="G46" i="1"/>
  <c r="G45" i="1"/>
  <c r="G44" i="1"/>
  <c r="G43" i="1"/>
  <c r="G42" i="1"/>
  <c r="G41" i="1"/>
  <c r="G25" i="1"/>
  <c r="G24" i="1"/>
  <c r="G23" i="1"/>
  <c r="G22" i="1"/>
  <c r="G21" i="1"/>
  <c r="G27" i="1" l="1"/>
  <c r="G37" i="1" l="1"/>
  <c r="C79" i="1" l="1"/>
  <c r="C77" i="1"/>
  <c r="G61" i="1"/>
  <c r="C75" i="1" l="1"/>
  <c r="G49" i="1"/>
  <c r="C78" i="1" s="1"/>
  <c r="G58" i="1" l="1"/>
  <c r="G59" i="1" s="1"/>
  <c r="G60" i="1" l="1"/>
  <c r="D86" i="1" s="1"/>
  <c r="C80" i="1"/>
  <c r="E86" i="1" l="1"/>
  <c r="C86" i="1"/>
  <c r="G62" i="1"/>
  <c r="C81" i="1"/>
  <c r="D78" i="1" l="1"/>
  <c r="D77" i="1"/>
  <c r="D79" i="1"/>
  <c r="D75" i="1"/>
  <c r="D80" i="1"/>
  <c r="D81" i="1" l="1"/>
</calcChain>
</file>

<file path=xl/sharedStrings.xml><?xml version="1.0" encoding="utf-8"?>
<sst xmlns="http://schemas.openxmlformats.org/spreadsheetml/2006/main" count="140" uniqueCount="100">
  <si>
    <t>RUBRO O CULTIVO</t>
  </si>
  <si>
    <t>Clavel</t>
  </si>
  <si>
    <t>RENDIMIENTO (Atados/Há.)</t>
  </si>
  <si>
    <t>VARIEDAD</t>
  </si>
  <si>
    <t>Domingo</t>
  </si>
  <si>
    <t>FECHA ESTIMADA  PRECIO VENTA</t>
  </si>
  <si>
    <t>MARZO 2023</t>
  </si>
  <si>
    <t>NIVEL TECNOLÓGICO</t>
  </si>
  <si>
    <t>medio</t>
  </si>
  <si>
    <t>PRECIO ESPERADO ($/atados)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</si>
  <si>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</si>
  <si>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</si>
  <si>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</si>
  <si>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</si>
  <si>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</si>
  <si>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</si>
  <si>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</si>
  <si>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</si>
  <si>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Lluta</t>
  </si>
  <si>
    <t>FECHA DE COSECHA</t>
  </si>
  <si>
    <t>Abril- Noviembre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</si>
  <si>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</si>
  <si>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</si>
  <si>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</si>
  <si>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</si>
  <si>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</si>
  <si>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</si>
  <si>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</si>
  <si>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</si>
  <si>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</si>
  <si>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</si>
  <si>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</si>
  <si>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</si>
  <si>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</si>
  <si>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enero-dicbre</t>
  </si>
  <si>
    <t>Aplicación de fertilizantes</t>
  </si>
  <si>
    <t>Aplicación agroquímicos</t>
  </si>
  <si>
    <t>Desbotonado</t>
  </si>
  <si>
    <t>Corte, traslado y selección</t>
  </si>
  <si>
    <t>abril-novbre</t>
  </si>
  <si>
    <t>Embalaje (paquetes y cajas)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</si>
  <si>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</si>
  <si>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</si>
  <si>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</si>
  <si>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</si>
  <si>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</si>
  <si>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</si>
  <si>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</si>
  <si>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</si>
  <si>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</si>
  <si>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</si>
  <si>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Ultrasol Crecimiento</t>
  </si>
  <si>
    <t>Kg</t>
  </si>
  <si>
    <t>Nitrato de Potasio</t>
  </si>
  <si>
    <t>junio-octubre</t>
  </si>
  <si>
    <t>Nitrato de calcio</t>
  </si>
  <si>
    <t>abril-octubre</t>
  </si>
  <si>
    <t>INSECTICIDAS</t>
  </si>
  <si>
    <t>Evisect 50 SP (I)</t>
  </si>
  <si>
    <t xml:space="preserve">u </t>
  </si>
  <si>
    <t>marzo-octubre</t>
  </si>
  <si>
    <t>Goldazim 500 SC (F)</t>
  </si>
  <si>
    <t>Lt.</t>
  </si>
  <si>
    <t>Selecron 720 EC (I)</t>
  </si>
  <si>
    <t>Subtotal Insumos</t>
  </si>
  <si>
    <t>OTROS</t>
  </si>
  <si>
    <t>Item</t>
  </si>
  <si>
    <t>Cinta de riego</t>
  </si>
  <si>
    <t>u</t>
  </si>
  <si>
    <t>enero</t>
  </si>
  <si>
    <t>Cinta gareta</t>
  </si>
  <si>
    <t>Cajas</t>
  </si>
  <si>
    <t>marzo- 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</si>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</sst>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3" fontId="1" fillId="2" borderId="6" xfId="0" applyNumberFormat="1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49" fontId="6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0" fontId="7" fillId="0" borderId="57" xfId="0" applyFont="1" applyFill="1" applyBorder="1"/>
    <xf numFmtId="0" fontId="5" fillId="0" borderId="57" xfId="0" applyFont="1" applyFill="1" applyBorder="1" applyAlignment="1">
      <alignment wrapText="1"/>
    </xf>
    <xf numFmtId="0" fontId="1" fillId="10" borderId="56" xfId="0" applyFont="1" applyFill="1" applyBorder="1" applyAlignment="1">
      <alignment horizontal="center"/>
    </xf>
    <xf numFmtId="0" fontId="1" fillId="10" borderId="56" xfId="0" applyFont="1" applyFill="1" applyBorder="1"/>
    <xf numFmtId="3" fontId="1" fillId="10" borderId="56" xfId="0" applyNumberFormat="1" applyFont="1" applyFill="1" applyBorder="1"/>
    <xf numFmtId="49" fontId="5" fillId="10" borderId="57" xfId="0" applyNumberFormat="1" applyFont="1" applyFill="1" applyBorder="1" applyAlignment="1">
      <alignment horizontal="center" vertical="center" wrapText="1"/>
    </xf>
    <xf numFmtId="3" fontId="1" fillId="2" borderId="57" xfId="0" applyNumberFormat="1" applyFont="1" applyFill="1" applyBorder="1"/>
    <xf numFmtId="49" fontId="5" fillId="10" borderId="57" xfId="0" applyNumberFormat="1" applyFont="1" applyFill="1" applyBorder="1" applyAlignment="1">
      <alignment horizontal="center" vertical="center"/>
    </xf>
    <xf numFmtId="1" fontId="1" fillId="2" borderId="57" xfId="0" applyNumberFormat="1" applyFont="1" applyFill="1" applyBorder="1"/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3" fillId="3" borderId="59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9" xfId="0" applyNumberFormat="1" applyFont="1" applyFill="1" applyBorder="1" applyAlignment="1">
      <alignment horizontal="right" vertical="justify"/>
    </xf>
    <xf numFmtId="0" fontId="3" fillId="3" borderId="59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0" fontId="1" fillId="0" borderId="57" xfId="0" applyNumberFormat="1" applyFont="1" applyBorder="1" applyAlignment="1">
      <alignment horizontal="right" vertical="center"/>
    </xf>
    <xf numFmtId="0" fontId="1" fillId="0" borderId="57" xfId="0" applyNumberFormat="1" applyFont="1" applyBorder="1" applyAlignment="1">
      <alignment horizontal="left" vertical="center"/>
    </xf>
    <xf numFmtId="49" fontId="5" fillId="10" borderId="60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 wrapText="1"/>
    </xf>
    <xf numFmtId="3" fontId="1" fillId="2" borderId="60" xfId="0" applyNumberFormat="1" applyFont="1" applyFill="1" applyBorder="1"/>
    <xf numFmtId="49" fontId="5" fillId="10" borderId="60" xfId="0" applyNumberFormat="1" applyFont="1" applyFill="1" applyBorder="1" applyAlignment="1">
      <alignment horizontal="center" vertical="center"/>
    </xf>
    <xf numFmtId="1" fontId="1" fillId="2" borderId="60" xfId="0" applyNumberFormat="1" applyFont="1" applyFill="1" applyBorder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F57" sqref="F5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28" customFormat="1" ht="12" customHeight="1" x14ac:dyDescent="0.2">
      <c r="A9" s="26"/>
      <c r="B9" s="5" t="s">
        <v>0</v>
      </c>
      <c r="C9" s="113" t="s">
        <v>1</v>
      </c>
      <c r="D9" s="6"/>
      <c r="E9" s="141" t="s">
        <v>2</v>
      </c>
      <c r="F9" s="142"/>
      <c r="G9" s="117">
        <v>2790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</row>
    <row r="10" spans="1:255" s="28" customFormat="1" ht="26.25" customHeight="1" x14ac:dyDescent="0.2">
      <c r="A10" s="26"/>
      <c r="B10" s="8" t="s">
        <v>3</v>
      </c>
      <c r="C10" s="114" t="s">
        <v>4</v>
      </c>
      <c r="D10" s="6"/>
      <c r="E10" s="143" t="s">
        <v>5</v>
      </c>
      <c r="F10" s="144"/>
      <c r="G10" s="113" t="s">
        <v>6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</row>
    <row r="11" spans="1:255" s="28" customFormat="1" ht="18" customHeight="1" x14ac:dyDescent="0.2">
      <c r="A11" s="26"/>
      <c r="B11" s="8" t="s">
        <v>7</v>
      </c>
      <c r="C11" s="113" t="s">
        <v>8</v>
      </c>
      <c r="D11" s="6"/>
      <c r="E11" s="143" t="s">
        <v>9</v>
      </c>
      <c r="F11" s="144"/>
      <c r="G11" s="133">
        <v>2800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</row>
    <row r="12" spans="1:255" s="28" customFormat="1" ht="11.25" customHeight="1" x14ac:dyDescent="0.2">
      <c r="A12" s="26"/>
      <c r="B12" s="8" t="s">
        <v>10</v>
      </c>
      <c r="C12" s="114" t="s">
        <v>11</v>
      </c>
      <c r="D12" s="6"/>
      <c r="E12" s="9" t="s">
        <v>12</v>
      </c>
      <c r="F12" s="10"/>
      <c r="G12" s="116">
        <f>(G9*G11)</f>
        <v>7812000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</row>
    <row r="13" spans="1:255" s="28" customFormat="1" ht="11.25" customHeight="1" x14ac:dyDescent="0.2">
      <c r="A13" s="26"/>
      <c r="B13" s="8" t="s">
        <v>13</v>
      </c>
      <c r="C13" s="113" t="s">
        <v>14</v>
      </c>
      <c r="D13" s="6"/>
      <c r="E13" s="143" t="s">
        <v>15</v>
      </c>
      <c r="F13" s="144"/>
      <c r="G13" s="113" t="s">
        <v>16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</row>
    <row r="14" spans="1:255" s="28" customFormat="1" ht="13.5" customHeight="1" x14ac:dyDescent="0.2">
      <c r="A14" s="26"/>
      <c r="B14" s="8" t="s">
        <v>17</v>
      </c>
      <c r="C14" s="113" t="s">
        <v>18</v>
      </c>
      <c r="D14" s="6"/>
      <c r="E14" s="143" t="s">
        <v>19</v>
      </c>
      <c r="F14" s="144"/>
      <c r="G14" s="113" t="s">
        <v>20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</row>
    <row r="15" spans="1:255" s="28" customFormat="1" ht="25.5" customHeight="1" x14ac:dyDescent="0.2">
      <c r="A15" s="26"/>
      <c r="B15" s="8" t="s">
        <v>21</v>
      </c>
      <c r="C15" s="115">
        <v>44989</v>
      </c>
      <c r="D15" s="6"/>
      <c r="E15" s="145" t="s">
        <v>22</v>
      </c>
      <c r="F15" s="146"/>
      <c r="G15" s="114" t="s">
        <v>23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</row>
    <row r="16" spans="1:255" s="28" customFormat="1" ht="12" customHeight="1" x14ac:dyDescent="0.25">
      <c r="A16" s="29"/>
      <c r="B16" s="30"/>
      <c r="C16" s="31"/>
      <c r="D16" s="32"/>
      <c r="E16" s="33"/>
      <c r="F16" s="33"/>
      <c r="G16" s="34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</row>
    <row r="17" spans="1:255" s="28" customFormat="1" ht="12" customHeight="1" x14ac:dyDescent="0.25">
      <c r="A17" s="35"/>
      <c r="B17" s="147" t="s">
        <v>24</v>
      </c>
      <c r="C17" s="148"/>
      <c r="D17" s="148"/>
      <c r="E17" s="148"/>
      <c r="F17" s="148"/>
      <c r="G17" s="148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</row>
    <row r="18" spans="1:255" s="28" customFormat="1" ht="12" customHeight="1" x14ac:dyDescent="0.25">
      <c r="A18" s="29"/>
      <c r="B18" s="36"/>
      <c r="C18" s="37"/>
      <c r="D18" s="37"/>
      <c r="E18" s="37"/>
      <c r="F18" s="37"/>
      <c r="G18" s="3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</row>
    <row r="19" spans="1:255" s="28" customFormat="1" ht="12" customHeight="1" x14ac:dyDescent="0.25">
      <c r="A19" s="26"/>
      <c r="B19" s="38" t="s">
        <v>25</v>
      </c>
      <c r="C19" s="39"/>
      <c r="D19" s="32"/>
      <c r="E19" s="32"/>
      <c r="F19" s="32"/>
      <c r="G19" s="32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</row>
    <row r="20" spans="1:255" s="28" customFormat="1" ht="24" customHeight="1" x14ac:dyDescent="0.25">
      <c r="A20" s="35"/>
      <c r="B20" s="40" t="s">
        <v>26</v>
      </c>
      <c r="C20" s="40" t="s">
        <v>27</v>
      </c>
      <c r="D20" s="40" t="s">
        <v>28</v>
      </c>
      <c r="E20" s="40" t="s">
        <v>29</v>
      </c>
      <c r="F20" s="40" t="s">
        <v>30</v>
      </c>
      <c r="G20" s="40" t="s">
        <v>31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</row>
    <row r="21" spans="1:255" s="28" customFormat="1" ht="12.75" customHeight="1" x14ac:dyDescent="0.25">
      <c r="A21" s="35"/>
      <c r="B21" s="135" t="s">
        <v>32</v>
      </c>
      <c r="C21" s="114" t="s">
        <v>33</v>
      </c>
      <c r="D21" s="119">
        <v>3</v>
      </c>
      <c r="E21" s="134" t="s">
        <v>34</v>
      </c>
      <c r="F21" s="116">
        <v>40000</v>
      </c>
      <c r="G21" s="116">
        <f t="shared" ref="G21:G26" si="0">(D21*F21)</f>
        <v>120000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</row>
    <row r="22" spans="1:255" s="28" customFormat="1" ht="12.75" customHeight="1" x14ac:dyDescent="0.25">
      <c r="A22" s="35"/>
      <c r="B22" s="135" t="s">
        <v>35</v>
      </c>
      <c r="C22" s="114" t="s">
        <v>33</v>
      </c>
      <c r="D22" s="119">
        <v>3</v>
      </c>
      <c r="E22" s="134" t="s">
        <v>34</v>
      </c>
      <c r="F22" s="116">
        <v>40000</v>
      </c>
      <c r="G22" s="116">
        <f t="shared" si="0"/>
        <v>120000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</row>
    <row r="23" spans="1:255" s="28" customFormat="1" ht="12.75" customHeight="1" x14ac:dyDescent="0.25">
      <c r="A23" s="35"/>
      <c r="B23" s="135" t="s">
        <v>36</v>
      </c>
      <c r="C23" s="114" t="s">
        <v>33</v>
      </c>
      <c r="D23" s="119">
        <v>2</v>
      </c>
      <c r="E23" s="134" t="s">
        <v>34</v>
      </c>
      <c r="F23" s="116">
        <v>40000</v>
      </c>
      <c r="G23" s="116">
        <f t="shared" si="0"/>
        <v>80000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</row>
    <row r="24" spans="1:255" s="28" customFormat="1" ht="12.75" customHeight="1" x14ac:dyDescent="0.25">
      <c r="A24" s="35"/>
      <c r="B24" s="135" t="s">
        <v>37</v>
      </c>
      <c r="C24" s="114" t="s">
        <v>33</v>
      </c>
      <c r="D24" s="119">
        <v>6</v>
      </c>
      <c r="E24" s="134" t="s">
        <v>34</v>
      </c>
      <c r="F24" s="116">
        <v>40000</v>
      </c>
      <c r="G24" s="116">
        <f t="shared" si="0"/>
        <v>240000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</row>
    <row r="25" spans="1:255" s="28" customFormat="1" ht="12.75" customHeight="1" x14ac:dyDescent="0.25">
      <c r="A25" s="35"/>
      <c r="B25" s="135" t="s">
        <v>38</v>
      </c>
      <c r="C25" s="114" t="s">
        <v>33</v>
      </c>
      <c r="D25" s="119">
        <v>4</v>
      </c>
      <c r="E25" s="134" t="s">
        <v>39</v>
      </c>
      <c r="F25" s="116">
        <v>40000</v>
      </c>
      <c r="G25" s="116">
        <f t="shared" si="0"/>
        <v>160000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</row>
    <row r="26" spans="1:255" s="28" customFormat="1" ht="12.75" customHeight="1" x14ac:dyDescent="0.25">
      <c r="A26" s="35"/>
      <c r="B26" s="135" t="s">
        <v>40</v>
      </c>
      <c r="C26" s="114" t="s">
        <v>33</v>
      </c>
      <c r="D26" s="119">
        <v>2</v>
      </c>
      <c r="E26" s="134" t="s">
        <v>39</v>
      </c>
      <c r="F26" s="116">
        <v>40000</v>
      </c>
      <c r="G26" s="116">
        <f t="shared" si="0"/>
        <v>80000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</row>
    <row r="27" spans="1:255" s="28" customFormat="1" ht="12.75" customHeight="1" x14ac:dyDescent="0.25">
      <c r="A27" s="35"/>
      <c r="B27" s="41" t="s">
        <v>41</v>
      </c>
      <c r="C27" s="110"/>
      <c r="D27" s="110"/>
      <c r="E27" s="110"/>
      <c r="F27" s="110"/>
      <c r="G27" s="111">
        <f>SUM(G21:G26)</f>
        <v>800000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</row>
    <row r="28" spans="1:255" s="28" customFormat="1" ht="12" customHeight="1" x14ac:dyDescent="0.25">
      <c r="A28" s="29"/>
      <c r="B28" s="36"/>
      <c r="C28" s="37"/>
      <c r="D28" s="37"/>
      <c r="E28" s="37"/>
      <c r="F28" s="42"/>
      <c r="G28" s="42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</row>
    <row r="29" spans="1:255" s="28" customFormat="1" ht="12" customHeight="1" x14ac:dyDescent="0.25">
      <c r="A29" s="26"/>
      <c r="B29" s="43" t="s">
        <v>42</v>
      </c>
      <c r="C29" s="44"/>
      <c r="D29" s="45"/>
      <c r="E29" s="45"/>
      <c r="F29" s="45"/>
      <c r="G29" s="45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</row>
    <row r="30" spans="1:255" s="28" customFormat="1" ht="24" customHeight="1" x14ac:dyDescent="0.25">
      <c r="A30" s="26"/>
      <c r="B30" s="46" t="s">
        <v>26</v>
      </c>
      <c r="C30" s="47" t="s">
        <v>27</v>
      </c>
      <c r="D30" s="47" t="s">
        <v>28</v>
      </c>
      <c r="E30" s="46" t="s">
        <v>29</v>
      </c>
      <c r="F30" s="47" t="s">
        <v>30</v>
      </c>
      <c r="G30" s="46" t="s">
        <v>31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</row>
    <row r="31" spans="1:255" s="28" customFormat="1" ht="12" customHeight="1" x14ac:dyDescent="0.25">
      <c r="A31" s="26"/>
      <c r="B31" s="48"/>
      <c r="C31" s="48"/>
      <c r="D31" s="48"/>
      <c r="E31" s="48"/>
      <c r="F31" s="48"/>
      <c r="G31" s="48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</row>
    <row r="32" spans="1:255" s="28" customFormat="1" ht="12" customHeight="1" x14ac:dyDescent="0.25">
      <c r="A32" s="26"/>
      <c r="B32" s="49" t="s">
        <v>43</v>
      </c>
      <c r="C32" s="50"/>
      <c r="D32" s="50"/>
      <c r="E32" s="50"/>
      <c r="F32" s="50"/>
      <c r="G32" s="50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</row>
    <row r="33" spans="1:255" s="28" customFormat="1" ht="12" customHeight="1" x14ac:dyDescent="0.25">
      <c r="A33" s="29"/>
      <c r="B33" s="51"/>
      <c r="C33" s="52"/>
      <c r="D33" s="52"/>
      <c r="E33" s="52"/>
      <c r="F33" s="53"/>
      <c r="G33" s="53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</row>
    <row r="34" spans="1:255" s="28" customFormat="1" ht="12" customHeight="1" x14ac:dyDescent="0.25">
      <c r="A34" s="26"/>
      <c r="B34" s="43" t="s">
        <v>44</v>
      </c>
      <c r="C34" s="44"/>
      <c r="D34" s="45"/>
      <c r="E34" s="45"/>
      <c r="F34" s="45"/>
      <c r="G34" s="45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</row>
    <row r="35" spans="1:255" s="28" customFormat="1" ht="24" customHeight="1" x14ac:dyDescent="0.25">
      <c r="A35" s="26"/>
      <c r="B35" s="58" t="s">
        <v>26</v>
      </c>
      <c r="C35" s="58" t="s">
        <v>27</v>
      </c>
      <c r="D35" s="58" t="s">
        <v>28</v>
      </c>
      <c r="E35" s="58" t="s">
        <v>29</v>
      </c>
      <c r="F35" s="59" t="s">
        <v>30</v>
      </c>
      <c r="G35" s="58" t="s">
        <v>31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</row>
    <row r="36" spans="1:255" s="28" customFormat="1" ht="12.75" x14ac:dyDescent="0.25">
      <c r="A36" s="55"/>
      <c r="B36" s="131"/>
      <c r="C36" s="128"/>
      <c r="D36" s="130"/>
      <c r="E36" s="114"/>
      <c r="F36" s="129"/>
      <c r="G36" s="129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</row>
    <row r="37" spans="1:255" s="28" customFormat="1" ht="12.75" customHeight="1" x14ac:dyDescent="0.25">
      <c r="A37" s="26"/>
      <c r="B37" s="56" t="s">
        <v>45</v>
      </c>
      <c r="C37" s="109"/>
      <c r="D37" s="109"/>
      <c r="E37" s="109"/>
      <c r="F37" s="109"/>
      <c r="G37" s="108">
        <f>SUM(G36:G36)</f>
        <v>0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</row>
    <row r="38" spans="1:255" s="28" customFormat="1" ht="12" customHeight="1" x14ac:dyDescent="0.25">
      <c r="A38" s="29"/>
      <c r="B38" s="51"/>
      <c r="C38" s="52"/>
      <c r="D38" s="52"/>
      <c r="E38" s="52"/>
      <c r="F38" s="53"/>
      <c r="G38" s="53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</row>
    <row r="39" spans="1:255" s="28" customFormat="1" ht="12" customHeight="1" x14ac:dyDescent="0.25">
      <c r="A39" s="26"/>
      <c r="B39" s="43" t="s">
        <v>46</v>
      </c>
      <c r="C39" s="44"/>
      <c r="D39" s="45"/>
      <c r="E39" s="45"/>
      <c r="F39" s="45"/>
      <c r="G39" s="4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</row>
    <row r="40" spans="1:255" s="28" customFormat="1" ht="24" customHeight="1" x14ac:dyDescent="0.25">
      <c r="A40" s="26"/>
      <c r="B40" s="54" t="s">
        <v>47</v>
      </c>
      <c r="C40" s="59" t="s">
        <v>48</v>
      </c>
      <c r="D40" s="59" t="s">
        <v>49</v>
      </c>
      <c r="E40" s="59" t="s">
        <v>29</v>
      </c>
      <c r="F40" s="59" t="s">
        <v>30</v>
      </c>
      <c r="G40" s="59" t="s">
        <v>31</v>
      </c>
      <c r="H40" s="27"/>
      <c r="I40" s="27"/>
      <c r="J40" s="27"/>
      <c r="K40" s="5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</row>
    <row r="41" spans="1:255" s="28" customFormat="1" ht="12.75" customHeight="1" x14ac:dyDescent="0.2">
      <c r="A41" s="35"/>
      <c r="B41" s="11" t="s">
        <v>50</v>
      </c>
      <c r="C41" s="12"/>
      <c r="D41" s="10"/>
      <c r="E41" s="12"/>
      <c r="F41" s="7"/>
      <c r="G41" s="118">
        <f t="shared" ref="G41:G48" si="1">(D41*F41)</f>
        <v>0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</row>
    <row r="42" spans="1:255" s="28" customFormat="1" ht="12.75" customHeight="1" x14ac:dyDescent="0.2">
      <c r="A42" s="35"/>
      <c r="B42" s="13" t="s">
        <v>51</v>
      </c>
      <c r="C42" s="12" t="s">
        <v>52</v>
      </c>
      <c r="D42" s="10">
        <v>50</v>
      </c>
      <c r="E42" s="136" t="s">
        <v>34</v>
      </c>
      <c r="F42" s="7">
        <v>1328</v>
      </c>
      <c r="G42" s="118">
        <f t="shared" si="1"/>
        <v>66400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</row>
    <row r="43" spans="1:255" s="28" customFormat="1" ht="12.75" customHeight="1" x14ac:dyDescent="0.2">
      <c r="A43" s="35"/>
      <c r="B43" s="13" t="s">
        <v>53</v>
      </c>
      <c r="C43" s="12" t="s">
        <v>52</v>
      </c>
      <c r="D43" s="10">
        <v>50</v>
      </c>
      <c r="E43" s="137" t="s">
        <v>54</v>
      </c>
      <c r="F43" s="7">
        <v>1528</v>
      </c>
      <c r="G43" s="118">
        <f t="shared" si="1"/>
        <v>76400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</row>
    <row r="44" spans="1:255" s="28" customFormat="1" ht="12.75" customHeight="1" x14ac:dyDescent="0.2">
      <c r="A44" s="35"/>
      <c r="B44" s="13" t="s">
        <v>55</v>
      </c>
      <c r="C44" s="12" t="s">
        <v>52</v>
      </c>
      <c r="D44" s="10">
        <v>50</v>
      </c>
      <c r="E44" s="136" t="s">
        <v>56</v>
      </c>
      <c r="F44" s="7">
        <v>1210</v>
      </c>
      <c r="G44" s="118">
        <f t="shared" si="1"/>
        <v>60500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</row>
    <row r="45" spans="1:255" s="28" customFormat="1" ht="12.75" customHeight="1" x14ac:dyDescent="0.2">
      <c r="A45" s="35"/>
      <c r="B45" s="11" t="s">
        <v>57</v>
      </c>
      <c r="C45" s="12"/>
      <c r="D45" s="10"/>
      <c r="E45" s="12"/>
      <c r="F45" s="7"/>
      <c r="G45" s="118">
        <f t="shared" si="1"/>
        <v>0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</row>
    <row r="46" spans="1:255" s="28" customFormat="1" ht="12.75" customHeight="1" x14ac:dyDescent="0.2">
      <c r="A46" s="35"/>
      <c r="B46" s="14" t="s">
        <v>58</v>
      </c>
      <c r="C46" s="15" t="s">
        <v>59</v>
      </c>
      <c r="D46" s="16">
        <v>1</v>
      </c>
      <c r="E46" s="136" t="s">
        <v>60</v>
      </c>
      <c r="F46" s="17">
        <v>82119</v>
      </c>
      <c r="G46" s="118">
        <f t="shared" si="1"/>
        <v>82119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s="28" customFormat="1" ht="12.75" customHeight="1" x14ac:dyDescent="0.2">
      <c r="A47" s="35"/>
      <c r="B47" s="14" t="s">
        <v>61</v>
      </c>
      <c r="C47" s="15" t="s">
        <v>62</v>
      </c>
      <c r="D47" s="16">
        <v>1</v>
      </c>
      <c r="E47" s="136" t="s">
        <v>60</v>
      </c>
      <c r="F47" s="17">
        <v>17647</v>
      </c>
      <c r="G47" s="118">
        <f t="shared" si="1"/>
        <v>17647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</row>
    <row r="48" spans="1:255" s="28" customFormat="1" ht="12.75" customHeight="1" x14ac:dyDescent="0.2">
      <c r="A48" s="35"/>
      <c r="B48" s="13" t="s">
        <v>63</v>
      </c>
      <c r="C48" s="15" t="s">
        <v>62</v>
      </c>
      <c r="D48" s="16">
        <v>0.15</v>
      </c>
      <c r="E48" s="137" t="s">
        <v>60</v>
      </c>
      <c r="F48" s="17">
        <v>39076</v>
      </c>
      <c r="G48" s="117">
        <f t="shared" si="1"/>
        <v>5861.4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</row>
    <row r="49" spans="1:255" s="28" customFormat="1" ht="13.5" customHeight="1" x14ac:dyDescent="0.25">
      <c r="A49" s="26"/>
      <c r="B49" s="49" t="s">
        <v>64</v>
      </c>
      <c r="C49" s="109"/>
      <c r="D49" s="109"/>
      <c r="E49" s="109"/>
      <c r="F49" s="109"/>
      <c r="G49" s="108">
        <f>SUM(G41:G48)</f>
        <v>308927.40000000002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</row>
    <row r="50" spans="1:255" s="28" customFormat="1" ht="12" customHeight="1" x14ac:dyDescent="0.25">
      <c r="A50" s="29"/>
      <c r="B50" s="51"/>
      <c r="C50" s="52"/>
      <c r="D50" s="52"/>
      <c r="E50" s="52"/>
      <c r="F50" s="53"/>
      <c r="G50" s="53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</row>
    <row r="51" spans="1:255" s="28" customFormat="1" ht="12" customHeight="1" x14ac:dyDescent="0.25">
      <c r="A51" s="26"/>
      <c r="B51" s="43" t="s">
        <v>65</v>
      </c>
      <c r="C51" s="44"/>
      <c r="D51" s="45"/>
      <c r="E51" s="45"/>
      <c r="F51" s="45"/>
      <c r="G51" s="45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</row>
    <row r="52" spans="1:255" s="28" customFormat="1" ht="24" customHeight="1" x14ac:dyDescent="0.25">
      <c r="A52" s="26"/>
      <c r="B52" s="58" t="s">
        <v>66</v>
      </c>
      <c r="C52" s="59" t="s">
        <v>48</v>
      </c>
      <c r="D52" s="60" t="s">
        <v>49</v>
      </c>
      <c r="E52" s="58" t="s">
        <v>29</v>
      </c>
      <c r="F52" s="60" t="s">
        <v>30</v>
      </c>
      <c r="G52" s="61" t="s">
        <v>31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</row>
    <row r="53" spans="1:255" s="28" customFormat="1" ht="12.75" x14ac:dyDescent="0.2">
      <c r="A53" s="55"/>
      <c r="B53" s="13" t="s">
        <v>67</v>
      </c>
      <c r="C53" s="132" t="s">
        <v>68</v>
      </c>
      <c r="D53" s="138">
        <v>1</v>
      </c>
      <c r="E53" s="139" t="s">
        <v>69</v>
      </c>
      <c r="F53" s="140">
        <v>182513</v>
      </c>
      <c r="G53" s="19">
        <f t="shared" ref="G53:G55" si="2">(D53*F53)</f>
        <v>182513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</row>
    <row r="54" spans="1:255" s="28" customFormat="1" ht="12.75" x14ac:dyDescent="0.2">
      <c r="A54" s="55"/>
      <c r="B54" s="13" t="s">
        <v>70</v>
      </c>
      <c r="C54" s="18" t="s">
        <v>52</v>
      </c>
      <c r="D54" s="19">
        <v>10</v>
      </c>
      <c r="E54" s="20" t="s">
        <v>69</v>
      </c>
      <c r="F54" s="21">
        <v>3151</v>
      </c>
      <c r="G54" s="19">
        <f t="shared" si="2"/>
        <v>31510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</row>
    <row r="55" spans="1:255" s="28" customFormat="1" ht="12.75" x14ac:dyDescent="0.2">
      <c r="A55" s="55"/>
      <c r="B55" s="13" t="s">
        <v>71</v>
      </c>
      <c r="C55" s="18" t="s">
        <v>68</v>
      </c>
      <c r="D55" s="19">
        <v>2000</v>
      </c>
      <c r="E55" s="20" t="s">
        <v>72</v>
      </c>
      <c r="F55" s="21">
        <v>1600</v>
      </c>
      <c r="G55" s="19">
        <f t="shared" si="2"/>
        <v>3200000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</row>
    <row r="56" spans="1:255" s="28" customFormat="1" ht="13.5" customHeight="1" x14ac:dyDescent="0.25">
      <c r="A56" s="26"/>
      <c r="B56" s="62" t="s">
        <v>73</v>
      </c>
      <c r="C56" s="112"/>
      <c r="D56" s="112"/>
      <c r="E56" s="112"/>
      <c r="F56" s="112"/>
      <c r="G56" s="107">
        <f>SUM(G53:G55)</f>
        <v>3414023</v>
      </c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</row>
    <row r="57" spans="1:255" s="28" customFormat="1" ht="12" customHeight="1" x14ac:dyDescent="0.25">
      <c r="A57" s="29"/>
      <c r="B57" s="63"/>
      <c r="C57" s="63"/>
      <c r="D57" s="63"/>
      <c r="E57" s="63"/>
      <c r="F57" s="64"/>
      <c r="G57" s="6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</row>
    <row r="58" spans="1:255" s="28" customFormat="1" ht="12" customHeight="1" x14ac:dyDescent="0.25">
      <c r="A58" s="55"/>
      <c r="B58" s="65" t="s">
        <v>74</v>
      </c>
      <c r="C58" s="66"/>
      <c r="D58" s="66"/>
      <c r="E58" s="66"/>
      <c r="F58" s="66"/>
      <c r="G58" s="103">
        <f>G27+G37+G49+G56</f>
        <v>4522950.4000000004</v>
      </c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27"/>
      <c r="IU58" s="27"/>
    </row>
    <row r="59" spans="1:255" s="28" customFormat="1" ht="12" customHeight="1" x14ac:dyDescent="0.25">
      <c r="A59" s="55"/>
      <c r="B59" s="67" t="s">
        <v>75</v>
      </c>
      <c r="C59" s="68"/>
      <c r="D59" s="68"/>
      <c r="E59" s="68"/>
      <c r="F59" s="68"/>
      <c r="G59" s="104">
        <f>G58*0.05</f>
        <v>226147.52000000002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</row>
    <row r="60" spans="1:255" s="28" customFormat="1" ht="12" customHeight="1" x14ac:dyDescent="0.25">
      <c r="A60" s="55"/>
      <c r="B60" s="69" t="s">
        <v>76</v>
      </c>
      <c r="C60" s="70"/>
      <c r="D60" s="70"/>
      <c r="E60" s="70"/>
      <c r="F60" s="70"/>
      <c r="G60" s="105">
        <f>G59+G58</f>
        <v>4749097.92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  <c r="IS60" s="27"/>
      <c r="IT60" s="27"/>
      <c r="IU60" s="27"/>
    </row>
    <row r="61" spans="1:255" s="28" customFormat="1" ht="12" customHeight="1" x14ac:dyDescent="0.25">
      <c r="A61" s="55"/>
      <c r="B61" s="67" t="s">
        <v>77</v>
      </c>
      <c r="C61" s="68"/>
      <c r="D61" s="68"/>
      <c r="E61" s="68"/>
      <c r="F61" s="68"/>
      <c r="G61" s="104">
        <f>G12</f>
        <v>7812000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</row>
    <row r="62" spans="1:255" s="28" customFormat="1" ht="12" customHeight="1" x14ac:dyDescent="0.25">
      <c r="A62" s="55"/>
      <c r="B62" s="71" t="s">
        <v>78</v>
      </c>
      <c r="C62" s="72"/>
      <c r="D62" s="72"/>
      <c r="E62" s="72"/>
      <c r="F62" s="72"/>
      <c r="G62" s="106">
        <f>G61-G60</f>
        <v>3062902.08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</row>
    <row r="63" spans="1:255" s="28" customFormat="1" ht="12" customHeight="1" x14ac:dyDescent="0.25">
      <c r="A63" s="55"/>
      <c r="B63" s="73" t="s">
        <v>79</v>
      </c>
      <c r="C63" s="74"/>
      <c r="D63" s="74"/>
      <c r="E63" s="74"/>
      <c r="F63" s="74"/>
      <c r="G63" s="7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</row>
    <row r="64" spans="1:255" s="28" customFormat="1" ht="12.75" customHeight="1" thickBot="1" x14ac:dyDescent="0.3">
      <c r="A64" s="55"/>
      <c r="B64" s="76"/>
      <c r="C64" s="74"/>
      <c r="D64" s="74"/>
      <c r="E64" s="74"/>
      <c r="F64" s="74"/>
      <c r="G64" s="7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  <c r="IQ64" s="27"/>
      <c r="IR64" s="27"/>
      <c r="IS64" s="27"/>
      <c r="IT64" s="27"/>
      <c r="IU64" s="27"/>
    </row>
    <row r="65" spans="1:255" s="28" customFormat="1" ht="12" customHeight="1" x14ac:dyDescent="0.25">
      <c r="A65" s="55"/>
      <c r="B65" s="77" t="s">
        <v>80</v>
      </c>
      <c r="C65" s="78"/>
      <c r="D65" s="78"/>
      <c r="E65" s="78"/>
      <c r="F65" s="79"/>
      <c r="G65" s="7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</row>
    <row r="66" spans="1:255" s="28" customFormat="1" ht="12" customHeight="1" x14ac:dyDescent="0.25">
      <c r="A66" s="55"/>
      <c r="B66" s="22" t="s">
        <v>81</v>
      </c>
      <c r="C66" s="76"/>
      <c r="D66" s="76"/>
      <c r="E66" s="76"/>
      <c r="F66" s="80"/>
      <c r="G66" s="7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27"/>
      <c r="IS66" s="27"/>
      <c r="IT66" s="27"/>
      <c r="IU66" s="27"/>
    </row>
    <row r="67" spans="1:255" s="28" customFormat="1" ht="12" customHeight="1" x14ac:dyDescent="0.25">
      <c r="A67" s="55"/>
      <c r="B67" s="22" t="s">
        <v>82</v>
      </c>
      <c r="C67" s="76"/>
      <c r="D67" s="76"/>
      <c r="E67" s="76"/>
      <c r="F67" s="80"/>
      <c r="G67" s="7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</row>
    <row r="68" spans="1:255" s="28" customFormat="1" ht="12" customHeight="1" x14ac:dyDescent="0.25">
      <c r="A68" s="55"/>
      <c r="B68" s="22" t="s">
        <v>83</v>
      </c>
      <c r="C68" s="76"/>
      <c r="D68" s="76"/>
      <c r="E68" s="76"/>
      <c r="F68" s="80"/>
      <c r="G68" s="75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</row>
    <row r="69" spans="1:255" s="28" customFormat="1" ht="12" customHeight="1" x14ac:dyDescent="0.25">
      <c r="A69" s="55"/>
      <c r="B69" s="22" t="s">
        <v>84</v>
      </c>
      <c r="C69" s="76"/>
      <c r="D69" s="76"/>
      <c r="E69" s="76"/>
      <c r="F69" s="80"/>
      <c r="G69" s="75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</row>
    <row r="70" spans="1:255" s="28" customFormat="1" ht="12" customHeight="1" x14ac:dyDescent="0.25">
      <c r="A70" s="55"/>
      <c r="B70" s="22" t="s">
        <v>85</v>
      </c>
      <c r="C70" s="76"/>
      <c r="D70" s="76"/>
      <c r="E70" s="76"/>
      <c r="F70" s="80"/>
      <c r="G70" s="75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  <c r="IK70" s="27"/>
      <c r="IL70" s="27"/>
      <c r="IM70" s="27"/>
      <c r="IN70" s="27"/>
      <c r="IO70" s="27"/>
      <c r="IP70" s="27"/>
      <c r="IQ70" s="27"/>
      <c r="IR70" s="27"/>
      <c r="IS70" s="27"/>
      <c r="IT70" s="27"/>
      <c r="IU70" s="27"/>
    </row>
    <row r="71" spans="1:255" s="28" customFormat="1" ht="12.75" customHeight="1" thickBot="1" x14ac:dyDescent="0.3">
      <c r="A71" s="55"/>
      <c r="B71" s="23" t="s">
        <v>86</v>
      </c>
      <c r="C71" s="81"/>
      <c r="D71" s="81"/>
      <c r="E71" s="81"/>
      <c r="F71" s="82"/>
      <c r="G71" s="7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</row>
    <row r="72" spans="1:255" s="28" customFormat="1" ht="12.75" customHeight="1" x14ac:dyDescent="0.25">
      <c r="A72" s="55"/>
      <c r="B72" s="76"/>
      <c r="C72" s="76"/>
      <c r="D72" s="76"/>
      <c r="E72" s="76"/>
      <c r="F72" s="76"/>
      <c r="G72" s="75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  <c r="II72" s="27"/>
      <c r="IJ72" s="27"/>
      <c r="IK72" s="27"/>
      <c r="IL72" s="27"/>
      <c r="IM72" s="27"/>
      <c r="IN72" s="27"/>
      <c r="IO72" s="27"/>
      <c r="IP72" s="27"/>
      <c r="IQ72" s="27"/>
      <c r="IR72" s="27"/>
      <c r="IS72" s="27"/>
      <c r="IT72" s="27"/>
      <c r="IU72" s="27"/>
    </row>
    <row r="73" spans="1:255" s="28" customFormat="1" ht="15" customHeight="1" thickBot="1" x14ac:dyDescent="0.3">
      <c r="A73" s="55"/>
      <c r="B73" s="150" t="s">
        <v>87</v>
      </c>
      <c r="C73" s="151"/>
      <c r="D73" s="83"/>
      <c r="E73" s="84"/>
      <c r="F73" s="84"/>
      <c r="G73" s="75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  <c r="IK73" s="27"/>
      <c r="IL73" s="27"/>
      <c r="IM73" s="27"/>
      <c r="IN73" s="27"/>
      <c r="IO73" s="27"/>
      <c r="IP73" s="27"/>
      <c r="IQ73" s="27"/>
      <c r="IR73" s="27"/>
      <c r="IS73" s="27"/>
      <c r="IT73" s="27"/>
      <c r="IU73" s="27"/>
    </row>
    <row r="74" spans="1:255" s="28" customFormat="1" ht="12" customHeight="1" x14ac:dyDescent="0.25">
      <c r="A74" s="55"/>
      <c r="B74" s="85" t="s">
        <v>66</v>
      </c>
      <c r="C74" s="124" t="s">
        <v>88</v>
      </c>
      <c r="D74" s="125" t="s">
        <v>89</v>
      </c>
      <c r="E74" s="84"/>
      <c r="F74" s="84"/>
      <c r="G74" s="75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  <c r="II74" s="27"/>
      <c r="IJ74" s="27"/>
      <c r="IK74" s="27"/>
      <c r="IL74" s="27"/>
      <c r="IM74" s="27"/>
      <c r="IN74" s="27"/>
      <c r="IO74" s="27"/>
      <c r="IP74" s="27"/>
      <c r="IQ74" s="27"/>
      <c r="IR74" s="27"/>
      <c r="IS74" s="27"/>
      <c r="IT74" s="27"/>
      <c r="IU74" s="27"/>
    </row>
    <row r="75" spans="1:255" s="28" customFormat="1" ht="12" customHeight="1" x14ac:dyDescent="0.25">
      <c r="A75" s="55"/>
      <c r="B75" s="86" t="s">
        <v>90</v>
      </c>
      <c r="C75" s="120">
        <f>G27</f>
        <v>800000</v>
      </c>
      <c r="D75" s="121">
        <f>(C75/C81)</f>
        <v>0.16845304381510837</v>
      </c>
      <c r="E75" s="84"/>
      <c r="F75" s="84"/>
      <c r="G75" s="75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  <c r="IK75" s="27"/>
      <c r="IL75" s="27"/>
      <c r="IM75" s="27"/>
      <c r="IN75" s="27"/>
      <c r="IO75" s="27"/>
      <c r="IP75" s="27"/>
      <c r="IQ75" s="27"/>
      <c r="IR75" s="27"/>
      <c r="IS75" s="27"/>
      <c r="IT75" s="27"/>
      <c r="IU75" s="27"/>
    </row>
    <row r="76" spans="1:255" s="28" customFormat="1" ht="12" customHeight="1" x14ac:dyDescent="0.25">
      <c r="A76" s="55"/>
      <c r="B76" s="86" t="s">
        <v>91</v>
      </c>
      <c r="C76" s="122">
        <v>0</v>
      </c>
      <c r="D76" s="121">
        <v>0</v>
      </c>
      <c r="E76" s="84"/>
      <c r="F76" s="84"/>
      <c r="G76" s="75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27"/>
      <c r="HT76" s="27"/>
      <c r="HU76" s="27"/>
      <c r="HV76" s="27"/>
      <c r="HW76" s="27"/>
      <c r="HX76" s="27"/>
      <c r="HY76" s="27"/>
      <c r="HZ76" s="27"/>
      <c r="IA76" s="27"/>
      <c r="IB76" s="27"/>
      <c r="IC76" s="27"/>
      <c r="ID76" s="27"/>
      <c r="IE76" s="27"/>
      <c r="IF76" s="27"/>
      <c r="IG76" s="27"/>
      <c r="IH76" s="27"/>
      <c r="II76" s="27"/>
      <c r="IJ76" s="27"/>
      <c r="IK76" s="27"/>
      <c r="IL76" s="27"/>
      <c r="IM76" s="27"/>
      <c r="IN76" s="27"/>
      <c r="IO76" s="27"/>
      <c r="IP76" s="27"/>
      <c r="IQ76" s="27"/>
      <c r="IR76" s="27"/>
      <c r="IS76" s="27"/>
      <c r="IT76" s="27"/>
      <c r="IU76" s="27"/>
    </row>
    <row r="77" spans="1:255" s="28" customFormat="1" ht="12" customHeight="1" x14ac:dyDescent="0.25">
      <c r="A77" s="55"/>
      <c r="B77" s="86" t="s">
        <v>92</v>
      </c>
      <c r="C77" s="120">
        <f>G37</f>
        <v>0</v>
      </c>
      <c r="D77" s="121">
        <f>(C77/C81)</f>
        <v>0</v>
      </c>
      <c r="E77" s="84"/>
      <c r="F77" s="84"/>
      <c r="G77" s="75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  <c r="HQ77" s="27"/>
      <c r="HR77" s="27"/>
      <c r="HS77" s="27"/>
      <c r="HT77" s="27"/>
      <c r="HU77" s="27"/>
      <c r="HV77" s="27"/>
      <c r="HW77" s="27"/>
      <c r="HX77" s="27"/>
      <c r="HY77" s="27"/>
      <c r="HZ77" s="27"/>
      <c r="IA77" s="27"/>
      <c r="IB77" s="27"/>
      <c r="IC77" s="27"/>
      <c r="ID77" s="27"/>
      <c r="IE77" s="27"/>
      <c r="IF77" s="27"/>
      <c r="IG77" s="27"/>
      <c r="IH77" s="27"/>
      <c r="II77" s="27"/>
      <c r="IJ77" s="27"/>
      <c r="IK77" s="27"/>
      <c r="IL77" s="27"/>
      <c r="IM77" s="27"/>
      <c r="IN77" s="27"/>
      <c r="IO77" s="27"/>
      <c r="IP77" s="27"/>
      <c r="IQ77" s="27"/>
      <c r="IR77" s="27"/>
      <c r="IS77" s="27"/>
      <c r="IT77" s="27"/>
      <c r="IU77" s="27"/>
    </row>
    <row r="78" spans="1:255" s="28" customFormat="1" ht="12" customHeight="1" x14ac:dyDescent="0.25">
      <c r="A78" s="55"/>
      <c r="B78" s="86" t="s">
        <v>47</v>
      </c>
      <c r="C78" s="120">
        <f>G49</f>
        <v>308927.40000000002</v>
      </c>
      <c r="D78" s="121">
        <f>(C78/C81)</f>
        <v>6.5049701059859397E-2</v>
      </c>
      <c r="E78" s="84"/>
      <c r="F78" s="84"/>
      <c r="G78" s="7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27"/>
      <c r="HR78" s="27"/>
      <c r="HS78" s="27"/>
      <c r="HT78" s="27"/>
      <c r="HU78" s="27"/>
      <c r="HV78" s="27"/>
      <c r="HW78" s="27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  <c r="II78" s="27"/>
      <c r="IJ78" s="27"/>
      <c r="IK78" s="27"/>
      <c r="IL78" s="27"/>
      <c r="IM78" s="27"/>
      <c r="IN78" s="27"/>
      <c r="IO78" s="27"/>
      <c r="IP78" s="27"/>
      <c r="IQ78" s="27"/>
      <c r="IR78" s="27"/>
      <c r="IS78" s="27"/>
      <c r="IT78" s="27"/>
      <c r="IU78" s="27"/>
    </row>
    <row r="79" spans="1:255" s="28" customFormat="1" ht="12" customHeight="1" x14ac:dyDescent="0.25">
      <c r="A79" s="55"/>
      <c r="B79" s="86" t="s">
        <v>93</v>
      </c>
      <c r="C79" s="126">
        <f>G56</f>
        <v>3414023</v>
      </c>
      <c r="D79" s="121">
        <f>(C79/C81)</f>
        <v>0.71887820750598463</v>
      </c>
      <c r="E79" s="87"/>
      <c r="F79" s="87"/>
      <c r="G79" s="75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  <c r="HQ79" s="27"/>
      <c r="HR79" s="27"/>
      <c r="HS79" s="27"/>
      <c r="HT79" s="27"/>
      <c r="HU79" s="27"/>
      <c r="HV79" s="27"/>
      <c r="HW79" s="27"/>
      <c r="HX79" s="27"/>
      <c r="HY79" s="27"/>
      <c r="HZ79" s="27"/>
      <c r="IA79" s="27"/>
      <c r="IB79" s="27"/>
      <c r="IC79" s="27"/>
      <c r="ID79" s="27"/>
      <c r="IE79" s="27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R79" s="27"/>
      <c r="IS79" s="27"/>
      <c r="IT79" s="27"/>
      <c r="IU79" s="27"/>
    </row>
    <row r="80" spans="1:255" s="28" customFormat="1" ht="12" customHeight="1" x14ac:dyDescent="0.25">
      <c r="A80" s="55"/>
      <c r="B80" s="86" t="s">
        <v>94</v>
      </c>
      <c r="C80" s="126">
        <f>G59</f>
        <v>226147.52000000002</v>
      </c>
      <c r="D80" s="121">
        <f>(C80/C81)</f>
        <v>4.7619047619047623E-2</v>
      </c>
      <c r="E80" s="87"/>
      <c r="F80" s="87"/>
      <c r="G80" s="75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  <c r="HQ80" s="27"/>
      <c r="HR80" s="27"/>
      <c r="HS80" s="27"/>
      <c r="HT80" s="27"/>
      <c r="HU80" s="27"/>
      <c r="HV80" s="27"/>
      <c r="HW80" s="27"/>
      <c r="HX80" s="27"/>
      <c r="HY80" s="27"/>
      <c r="HZ80" s="27"/>
      <c r="IA80" s="27"/>
      <c r="IB80" s="27"/>
      <c r="IC80" s="27"/>
      <c r="ID80" s="27"/>
      <c r="IE80" s="27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R80" s="27"/>
      <c r="IS80" s="27"/>
      <c r="IT80" s="27"/>
      <c r="IU80" s="27"/>
    </row>
    <row r="81" spans="1:255" s="28" customFormat="1" ht="12.75" customHeight="1" thickBot="1" x14ac:dyDescent="0.3">
      <c r="A81" s="55"/>
      <c r="B81" s="88" t="s">
        <v>95</v>
      </c>
      <c r="C81" s="127">
        <f>SUM(C75:C80)</f>
        <v>4749097.92</v>
      </c>
      <c r="D81" s="123">
        <f>SUM(D75:D80)</f>
        <v>1</v>
      </c>
      <c r="E81" s="87"/>
      <c r="F81" s="87"/>
      <c r="G81" s="75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  <c r="HQ81" s="27"/>
      <c r="HR81" s="27"/>
      <c r="HS81" s="27"/>
      <c r="HT81" s="27"/>
      <c r="HU81" s="27"/>
      <c r="HV81" s="27"/>
      <c r="HW81" s="27"/>
      <c r="HX81" s="27"/>
      <c r="HY81" s="27"/>
      <c r="HZ81" s="27"/>
      <c r="IA81" s="27"/>
      <c r="IB81" s="27"/>
      <c r="IC81" s="27"/>
      <c r="ID81" s="27"/>
      <c r="IE81" s="27"/>
      <c r="IF81" s="27"/>
      <c r="IG81" s="27"/>
      <c r="IH81" s="27"/>
      <c r="II81" s="27"/>
      <c r="IJ81" s="27"/>
      <c r="IK81" s="27"/>
      <c r="IL81" s="27"/>
      <c r="IM81" s="27"/>
      <c r="IN81" s="27"/>
      <c r="IO81" s="27"/>
      <c r="IP81" s="27"/>
      <c r="IQ81" s="27"/>
      <c r="IR81" s="27"/>
      <c r="IS81" s="27"/>
      <c r="IT81" s="27"/>
      <c r="IU81" s="27"/>
    </row>
    <row r="82" spans="1:255" s="28" customFormat="1" ht="12" customHeight="1" x14ac:dyDescent="0.25">
      <c r="A82" s="55"/>
      <c r="B82" s="76"/>
      <c r="C82" s="74"/>
      <c r="D82" s="74"/>
      <c r="E82" s="74"/>
      <c r="F82" s="74"/>
      <c r="G82" s="75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</row>
    <row r="83" spans="1:255" s="28" customFormat="1" ht="12.75" customHeight="1" x14ac:dyDescent="0.25">
      <c r="A83" s="55"/>
      <c r="B83" s="90"/>
      <c r="C83" s="74"/>
      <c r="D83" s="74"/>
      <c r="E83" s="74"/>
      <c r="F83" s="74"/>
      <c r="G83" s="75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27"/>
    </row>
    <row r="84" spans="1:255" s="28" customFormat="1" ht="12" customHeight="1" thickBot="1" x14ac:dyDescent="0.3">
      <c r="A84" s="91"/>
      <c r="B84" s="92"/>
      <c r="C84" s="93" t="s">
        <v>96</v>
      </c>
      <c r="D84" s="94"/>
      <c r="E84" s="95"/>
      <c r="F84" s="96"/>
      <c r="G84" s="75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  <c r="HG84" s="27"/>
      <c r="HH84" s="27"/>
      <c r="HI84" s="27"/>
      <c r="HJ84" s="27"/>
      <c r="HK84" s="27"/>
      <c r="HL84" s="27"/>
      <c r="HM84" s="27"/>
      <c r="HN84" s="27"/>
      <c r="HO84" s="27"/>
      <c r="HP84" s="27"/>
      <c r="HQ84" s="27"/>
      <c r="HR84" s="27"/>
      <c r="HS84" s="27"/>
      <c r="HT84" s="27"/>
      <c r="HU84" s="27"/>
      <c r="HV84" s="27"/>
      <c r="HW84" s="27"/>
      <c r="HX84" s="27"/>
      <c r="HY84" s="27"/>
      <c r="HZ84" s="27"/>
      <c r="IA84" s="27"/>
      <c r="IB84" s="27"/>
      <c r="IC84" s="27"/>
      <c r="ID84" s="27"/>
      <c r="IE84" s="27"/>
      <c r="IF84" s="27"/>
      <c r="IG84" s="27"/>
      <c r="IH84" s="27"/>
      <c r="II84" s="27"/>
      <c r="IJ84" s="27"/>
      <c r="IK84" s="27"/>
      <c r="IL84" s="27"/>
      <c r="IM84" s="27"/>
      <c r="IN84" s="27"/>
      <c r="IO84" s="27"/>
      <c r="IP84" s="27"/>
      <c r="IQ84" s="27"/>
      <c r="IR84" s="27"/>
      <c r="IS84" s="27"/>
      <c r="IT84" s="27"/>
      <c r="IU84" s="27"/>
    </row>
    <row r="85" spans="1:255" s="28" customFormat="1" ht="12" customHeight="1" x14ac:dyDescent="0.25">
      <c r="A85" s="55"/>
      <c r="B85" s="102" t="s">
        <v>97</v>
      </c>
      <c r="C85" s="24">
        <v>2590</v>
      </c>
      <c r="D85" s="24">
        <v>2790</v>
      </c>
      <c r="E85" s="25">
        <v>2990</v>
      </c>
      <c r="F85" s="97"/>
      <c r="G85" s="98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  <c r="HQ85" s="27"/>
      <c r="HR85" s="27"/>
      <c r="HS85" s="27"/>
      <c r="HT85" s="27"/>
      <c r="HU85" s="27"/>
      <c r="HV85" s="27"/>
      <c r="HW85" s="27"/>
      <c r="HX85" s="27"/>
      <c r="HY85" s="27"/>
      <c r="HZ85" s="27"/>
      <c r="IA85" s="27"/>
      <c r="IB85" s="27"/>
      <c r="IC85" s="27"/>
      <c r="ID85" s="27"/>
      <c r="IE85" s="27"/>
      <c r="IF85" s="27"/>
      <c r="IG85" s="27"/>
      <c r="IH85" s="27"/>
      <c r="II85" s="27"/>
      <c r="IJ85" s="27"/>
      <c r="IK85" s="27"/>
      <c r="IL85" s="27"/>
      <c r="IM85" s="27"/>
      <c r="IN85" s="27"/>
      <c r="IO85" s="27"/>
      <c r="IP85" s="27"/>
      <c r="IQ85" s="27"/>
      <c r="IR85" s="27"/>
      <c r="IS85" s="27"/>
      <c r="IT85" s="27"/>
      <c r="IU85" s="27"/>
    </row>
    <row r="86" spans="1:255" s="28" customFormat="1" ht="12.75" customHeight="1" thickBot="1" x14ac:dyDescent="0.3">
      <c r="A86" s="55"/>
      <c r="B86" s="88" t="s">
        <v>98</v>
      </c>
      <c r="C86" s="89">
        <f>(G60/C85)</f>
        <v>1833.6285405405406</v>
      </c>
      <c r="D86" s="89">
        <f>(G60/D85)</f>
        <v>1702.185634408602</v>
      </c>
      <c r="E86" s="99">
        <f>(G60/E85)</f>
        <v>1588.3270635451504</v>
      </c>
      <c r="F86" s="97"/>
      <c r="G86" s="98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  <c r="GY86" s="27"/>
      <c r="GZ86" s="27"/>
      <c r="HA86" s="27"/>
      <c r="HB86" s="27"/>
      <c r="HC86" s="27"/>
      <c r="HD86" s="27"/>
      <c r="HE86" s="27"/>
      <c r="HF86" s="27"/>
      <c r="HG86" s="27"/>
      <c r="HH86" s="27"/>
      <c r="HI86" s="27"/>
      <c r="HJ86" s="27"/>
      <c r="HK86" s="27"/>
      <c r="HL86" s="27"/>
      <c r="HM86" s="27"/>
      <c r="HN86" s="27"/>
      <c r="HO86" s="27"/>
      <c r="HP86" s="27"/>
      <c r="HQ86" s="27"/>
      <c r="HR86" s="27"/>
      <c r="HS86" s="27"/>
      <c r="HT86" s="27"/>
      <c r="HU86" s="27"/>
      <c r="HV86" s="27"/>
      <c r="HW86" s="27"/>
      <c r="HX86" s="27"/>
      <c r="HY86" s="27"/>
      <c r="HZ86" s="27"/>
      <c r="IA86" s="27"/>
      <c r="IB86" s="27"/>
      <c r="IC86" s="27"/>
      <c r="ID86" s="27"/>
      <c r="IE86" s="27"/>
      <c r="IF86" s="27"/>
      <c r="IG86" s="27"/>
      <c r="IH86" s="27"/>
      <c r="II86" s="27"/>
      <c r="IJ86" s="27"/>
      <c r="IK86" s="27"/>
      <c r="IL86" s="27"/>
      <c r="IM86" s="27"/>
      <c r="IN86" s="27"/>
      <c r="IO86" s="27"/>
      <c r="IP86" s="27"/>
      <c r="IQ86" s="27"/>
      <c r="IR86" s="27"/>
      <c r="IS86" s="27"/>
      <c r="IT86" s="27"/>
      <c r="IU86" s="27"/>
    </row>
    <row r="87" spans="1:255" s="28" customFormat="1" ht="15.6" customHeight="1" x14ac:dyDescent="0.25">
      <c r="A87" s="55"/>
      <c r="B87" s="149" t="s">
        <v>99</v>
      </c>
      <c r="C87" s="149"/>
      <c r="D87" s="149"/>
      <c r="E87" s="149"/>
      <c r="F87" s="76"/>
      <c r="G87" s="76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  <c r="HQ87" s="27"/>
      <c r="HR87" s="27"/>
      <c r="HS87" s="27"/>
      <c r="HT87" s="27"/>
      <c r="HU87" s="27"/>
      <c r="HV87" s="27"/>
      <c r="HW87" s="27"/>
      <c r="HX87" s="27"/>
      <c r="HY87" s="27"/>
      <c r="HZ87" s="27"/>
      <c r="IA87" s="27"/>
      <c r="IB87" s="27"/>
      <c r="IC87" s="27"/>
      <c r="ID87" s="27"/>
      <c r="IE87" s="27"/>
      <c r="IF87" s="27"/>
      <c r="IG87" s="27"/>
      <c r="IH87" s="27"/>
      <c r="II87" s="27"/>
      <c r="IJ87" s="27"/>
      <c r="IK87" s="27"/>
      <c r="IL87" s="27"/>
      <c r="IM87" s="27"/>
      <c r="IN87" s="27"/>
      <c r="IO87" s="27"/>
      <c r="IP87" s="27"/>
      <c r="IQ87" s="27"/>
      <c r="IR87" s="27"/>
      <c r="IS87" s="27"/>
      <c r="IT87" s="27"/>
      <c r="IU87" s="27"/>
    </row>
    <row r="88" spans="1:255" s="28" customFormat="1" ht="11.25" customHeight="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</row>
    <row r="89" spans="1:255" s="101" customFormat="1" ht="11.25" customHeight="1" x14ac:dyDescent="0.25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0"/>
      <c r="EE89" s="100"/>
      <c r="EF89" s="100"/>
      <c r="EG89" s="100"/>
      <c r="EH89" s="100"/>
      <c r="EI89" s="100"/>
      <c r="EJ89" s="100"/>
      <c r="EK89" s="100"/>
      <c r="EL89" s="100"/>
      <c r="EM89" s="100"/>
      <c r="EN89" s="100"/>
      <c r="EO89" s="100"/>
      <c r="EP89" s="100"/>
      <c r="EQ89" s="100"/>
      <c r="ER89" s="100"/>
      <c r="ES89" s="100"/>
      <c r="ET89" s="100"/>
      <c r="EU89" s="100"/>
      <c r="EV89" s="100"/>
      <c r="EW89" s="100"/>
      <c r="EX89" s="100"/>
      <c r="EY89" s="100"/>
      <c r="EZ89" s="100"/>
      <c r="FA89" s="100"/>
      <c r="FB89" s="100"/>
      <c r="FC89" s="100"/>
      <c r="FD89" s="100"/>
      <c r="FE89" s="100"/>
      <c r="FF89" s="100"/>
      <c r="FG89" s="100"/>
      <c r="FH89" s="100"/>
      <c r="FI89" s="100"/>
      <c r="FJ89" s="100"/>
      <c r="FK89" s="100"/>
      <c r="FL89" s="100"/>
      <c r="FM89" s="100"/>
      <c r="FN89" s="100"/>
      <c r="FO89" s="100"/>
      <c r="FP89" s="100"/>
      <c r="FQ89" s="100"/>
      <c r="FR89" s="100"/>
      <c r="FS89" s="100"/>
      <c r="FT89" s="100"/>
      <c r="FU89" s="100"/>
      <c r="FV89" s="100"/>
      <c r="FW89" s="100"/>
      <c r="FX89" s="100"/>
      <c r="FY89" s="100"/>
      <c r="FZ89" s="100"/>
      <c r="GA89" s="100"/>
      <c r="GB89" s="100"/>
      <c r="GC89" s="100"/>
      <c r="GD89" s="100"/>
      <c r="GE89" s="100"/>
      <c r="GF89" s="100"/>
      <c r="GG89" s="100"/>
      <c r="GH89" s="100"/>
      <c r="GI89" s="100"/>
      <c r="GJ89" s="100"/>
      <c r="GK89" s="100"/>
      <c r="GL89" s="100"/>
      <c r="GM89" s="100"/>
      <c r="GN89" s="100"/>
      <c r="GO89" s="100"/>
      <c r="GP89" s="100"/>
      <c r="GQ89" s="100"/>
      <c r="GR89" s="100"/>
      <c r="GS89" s="100"/>
      <c r="GT89" s="100"/>
      <c r="GU89" s="100"/>
      <c r="GV89" s="100"/>
      <c r="GW89" s="100"/>
      <c r="GX89" s="100"/>
      <c r="GY89" s="100"/>
      <c r="GZ89" s="100"/>
      <c r="HA89" s="100"/>
      <c r="HB89" s="100"/>
      <c r="HC89" s="100"/>
      <c r="HD89" s="100"/>
      <c r="HE89" s="100"/>
      <c r="HF89" s="100"/>
      <c r="HG89" s="100"/>
      <c r="HH89" s="100"/>
      <c r="HI89" s="100"/>
      <c r="HJ89" s="100"/>
      <c r="HK89" s="100"/>
      <c r="HL89" s="100"/>
      <c r="HM89" s="100"/>
      <c r="HN89" s="100"/>
      <c r="HO89" s="100"/>
      <c r="HP89" s="100"/>
      <c r="HQ89" s="100"/>
      <c r="HR89" s="100"/>
      <c r="HS89" s="100"/>
      <c r="HT89" s="100"/>
      <c r="HU89" s="100"/>
      <c r="HV89" s="100"/>
      <c r="HW89" s="100"/>
      <c r="HX89" s="100"/>
      <c r="HY89" s="100"/>
      <c r="HZ89" s="100"/>
      <c r="IA89" s="100"/>
      <c r="IB89" s="100"/>
      <c r="IC89" s="100"/>
      <c r="ID89" s="100"/>
      <c r="IE89" s="100"/>
      <c r="IF89" s="100"/>
      <c r="IG89" s="100"/>
      <c r="IH89" s="100"/>
      <c r="II89" s="100"/>
      <c r="IJ89" s="100"/>
      <c r="IK89" s="100"/>
      <c r="IL89" s="100"/>
      <c r="IM89" s="100"/>
      <c r="IN89" s="100"/>
      <c r="IO89" s="100"/>
      <c r="IP89" s="100"/>
      <c r="IQ89" s="100"/>
      <c r="IR89" s="100"/>
      <c r="IS89" s="100"/>
      <c r="IT89" s="100"/>
      <c r="IU89" s="100"/>
    </row>
    <row r="90" spans="1:255" s="101" customFormat="1" ht="11.25" customHeight="1" x14ac:dyDescent="0.25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00"/>
      <c r="CJ90" s="100"/>
      <c r="CK90" s="100"/>
      <c r="CL90" s="100"/>
      <c r="CM90" s="100"/>
      <c r="CN90" s="100"/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0"/>
      <c r="EE90" s="100"/>
      <c r="EF90" s="100"/>
      <c r="EG90" s="100"/>
      <c r="EH90" s="100"/>
      <c r="EI90" s="100"/>
      <c r="EJ90" s="100"/>
      <c r="EK90" s="100"/>
      <c r="EL90" s="100"/>
      <c r="EM90" s="100"/>
      <c r="EN90" s="100"/>
      <c r="EO90" s="100"/>
      <c r="EP90" s="100"/>
      <c r="EQ90" s="100"/>
      <c r="ER90" s="100"/>
      <c r="ES90" s="100"/>
      <c r="ET90" s="100"/>
      <c r="EU90" s="100"/>
      <c r="EV90" s="100"/>
      <c r="EW90" s="100"/>
      <c r="EX90" s="100"/>
      <c r="EY90" s="100"/>
      <c r="EZ90" s="100"/>
      <c r="FA90" s="100"/>
      <c r="FB90" s="100"/>
      <c r="FC90" s="100"/>
      <c r="FD90" s="100"/>
      <c r="FE90" s="100"/>
      <c r="FF90" s="100"/>
      <c r="FG90" s="100"/>
      <c r="FH90" s="100"/>
      <c r="FI90" s="100"/>
      <c r="FJ90" s="100"/>
      <c r="FK90" s="100"/>
      <c r="FL90" s="100"/>
      <c r="FM90" s="100"/>
      <c r="FN90" s="100"/>
      <c r="FO90" s="100"/>
      <c r="FP90" s="100"/>
      <c r="FQ90" s="100"/>
      <c r="FR90" s="100"/>
      <c r="FS90" s="100"/>
      <c r="FT90" s="100"/>
      <c r="FU90" s="100"/>
      <c r="FV90" s="100"/>
      <c r="FW90" s="100"/>
      <c r="FX90" s="100"/>
      <c r="FY90" s="100"/>
      <c r="FZ90" s="100"/>
      <c r="GA90" s="100"/>
      <c r="GB90" s="100"/>
      <c r="GC90" s="100"/>
      <c r="GD90" s="100"/>
      <c r="GE90" s="100"/>
      <c r="GF90" s="100"/>
      <c r="GG90" s="100"/>
      <c r="GH90" s="100"/>
      <c r="GI90" s="100"/>
      <c r="GJ90" s="100"/>
      <c r="GK90" s="100"/>
      <c r="GL90" s="100"/>
      <c r="GM90" s="100"/>
      <c r="GN90" s="100"/>
      <c r="GO90" s="100"/>
      <c r="GP90" s="100"/>
      <c r="GQ90" s="100"/>
      <c r="GR90" s="100"/>
      <c r="GS90" s="100"/>
      <c r="GT90" s="100"/>
      <c r="GU90" s="100"/>
      <c r="GV90" s="100"/>
      <c r="GW90" s="100"/>
      <c r="GX90" s="100"/>
      <c r="GY90" s="100"/>
      <c r="GZ90" s="100"/>
      <c r="HA90" s="100"/>
      <c r="HB90" s="100"/>
      <c r="HC90" s="100"/>
      <c r="HD90" s="100"/>
      <c r="HE90" s="100"/>
      <c r="HF90" s="100"/>
      <c r="HG90" s="100"/>
      <c r="HH90" s="100"/>
      <c r="HI90" s="100"/>
      <c r="HJ90" s="100"/>
      <c r="HK90" s="100"/>
      <c r="HL90" s="100"/>
      <c r="HM90" s="100"/>
      <c r="HN90" s="100"/>
      <c r="HO90" s="100"/>
      <c r="HP90" s="100"/>
      <c r="HQ90" s="100"/>
      <c r="HR90" s="100"/>
      <c r="HS90" s="100"/>
      <c r="HT90" s="100"/>
      <c r="HU90" s="100"/>
      <c r="HV90" s="100"/>
      <c r="HW90" s="100"/>
      <c r="HX90" s="100"/>
      <c r="HY90" s="100"/>
      <c r="HZ90" s="100"/>
      <c r="IA90" s="100"/>
      <c r="IB90" s="100"/>
      <c r="IC90" s="100"/>
      <c r="ID90" s="100"/>
      <c r="IE90" s="100"/>
      <c r="IF90" s="100"/>
      <c r="IG90" s="100"/>
      <c r="IH90" s="100"/>
      <c r="II90" s="100"/>
      <c r="IJ90" s="100"/>
      <c r="IK90" s="100"/>
      <c r="IL90" s="100"/>
      <c r="IM90" s="100"/>
      <c r="IN90" s="100"/>
      <c r="IO90" s="100"/>
      <c r="IP90" s="100"/>
      <c r="IQ90" s="100"/>
      <c r="IR90" s="100"/>
      <c r="IS90" s="100"/>
      <c r="IT90" s="100"/>
      <c r="IU90" s="100"/>
    </row>
  </sheetData>
  <mergeCells count="9">
    <mergeCell ref="E9:F9"/>
    <mergeCell ref="E14:F14"/>
    <mergeCell ref="E15:F15"/>
    <mergeCell ref="B17:G17"/>
    <mergeCell ref="B87:E87"/>
    <mergeCell ref="B73:C73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Clavel Mantención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2023-03-30T11:53:27Z</dcterms:modified>
  <cp:category/>
  <cp:contentStatus/>
</cp:coreProperties>
</file>