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Coliflo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60" i="1"/>
  <c r="G59" i="1"/>
  <c r="G58" i="1"/>
  <c r="G57" i="1"/>
  <c r="G56" i="1"/>
  <c r="G55" i="1"/>
  <c r="G54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9" i="1"/>
  <c r="G40" i="1"/>
  <c r="G41" i="1"/>
  <c r="G29" i="1" l="1"/>
  <c r="G38" i="1" l="1"/>
  <c r="G42" i="1" s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<sst xmlns="http://schemas.openxmlformats.org/spreadsheetml/2006/main" count="174" uniqueCount="117">
  <si>
    <t>RUBRO O CULTIVO</t>
  </si>
  <si>
    <t>COLIFLOR</t>
  </si>
  <si>
    <t>RENDIMIENTO (Kg/Há.)</t>
  </si>
  <si>
    <t>VARIEDAD</t>
  </si>
  <si>
    <t>NATY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</si>
  <si>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</si>
  <si>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</si>
  <si>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</si>
  <si>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</si>
  <si>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</si>
  <si>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</si>
  <si>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</si>
  <si>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</si>
  <si>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</si>
  <si>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>ARICA</t>
  </si>
  <si>
    <t>DESTINO PRODUCCION</t>
  </si>
  <si>
    <t>Consumo fresco</t>
  </si>
  <si>
    <t>COMUNA/LOCALIDAD</t>
  </si>
  <si>
    <t>Azapa- Chca- Vitor- Pconcordia</t>
  </si>
  <si>
    <t>FECHA DE COSECHA</t>
  </si>
  <si>
    <t>Agosto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</si>
  <si>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</si>
  <si>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</si>
  <si>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</si>
  <si>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</si>
  <si>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</si>
  <si>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</si>
  <si>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</si>
  <si>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</si>
  <si>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</si>
  <si>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</si>
  <si>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</si>
  <si>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</si>
  <si>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</si>
  <si>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marzo</t>
  </si>
  <si>
    <t>Almácigo y trasplante</t>
  </si>
  <si>
    <t>abril mayo</t>
  </si>
  <si>
    <t>Riego y fertirrigación</t>
  </si>
  <si>
    <t>marzo-agosto</t>
  </si>
  <si>
    <t>Aplicación materia orgánica</t>
  </si>
  <si>
    <t>Aplicación de fertilizantes</t>
  </si>
  <si>
    <t>marzo-julio</t>
  </si>
  <si>
    <t>Aplicación agroquímicos</t>
  </si>
  <si>
    <t>Amarre del pan</t>
  </si>
  <si>
    <t>agosto</t>
  </si>
  <si>
    <t>Cosecha, selección y embalaje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</si>
  <si>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</si>
  <si>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</si>
  <si>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</si>
  <si>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</si>
  <si>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</si>
  <si>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</si>
  <si>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</si>
  <si>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</si>
  <si>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</si>
  <si>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</si>
  <si>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</si>
  <si>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</si>
  <si>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</si>
  <si>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</si>
  <si>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</si>
  <si>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 (sobre de 5000)</t>
  </si>
  <si>
    <t xml:space="preserve">u </t>
  </si>
  <si>
    <t>enero</t>
  </si>
  <si>
    <t>FERTILIZANTES</t>
  </si>
  <si>
    <t>Nitrato de potasio</t>
  </si>
  <si>
    <t>Kg</t>
  </si>
  <si>
    <t>marzo-abril</t>
  </si>
  <si>
    <t>Sulfato de potasio</t>
  </si>
  <si>
    <t>marzo-mayo</t>
  </si>
  <si>
    <t>Urea</t>
  </si>
  <si>
    <t>abril-julio</t>
  </si>
  <si>
    <t>Superfosfato triple</t>
  </si>
  <si>
    <t>fosfato monoamónico</t>
  </si>
  <si>
    <t>materia organica (guano)</t>
  </si>
  <si>
    <t>INSECTICIDAS</t>
  </si>
  <si>
    <t>Fitolin (F)</t>
  </si>
  <si>
    <t>Lt.</t>
  </si>
  <si>
    <t>Phyton 27</t>
  </si>
  <si>
    <t>Clorpirifos 48% EC</t>
  </si>
  <si>
    <t>abril-agosto</t>
  </si>
  <si>
    <t>Dimetoato 40% EC (I)</t>
  </si>
  <si>
    <t>Selecron 720 EC (I)</t>
  </si>
  <si>
    <t>Subtotal Insumos</t>
  </si>
  <si>
    <t>OTROS</t>
  </si>
  <si>
    <t>Item</t>
  </si>
  <si>
    <t>Cinta Gareta</t>
  </si>
  <si>
    <t>kg</t>
  </si>
  <si>
    <t>marzo- octubre</t>
  </si>
  <si>
    <t>Cinta de riego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</si>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</sst>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3" fontId="1" fillId="2" borderId="6" xfId="0" applyNumberFormat="1" applyFont="1" applyFill="1" applyBorder="1"/>
    <xf numFmtId="0" fontId="1" fillId="0" borderId="0" xfId="0" applyNumberFormat="1" applyFo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5" fillId="0" borderId="57" xfId="0" applyFont="1" applyFill="1" applyBorder="1"/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 wrapText="1"/>
    </xf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49" fontId="6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/>
    <xf numFmtId="3" fontId="1" fillId="10" borderId="56" xfId="0" applyNumberFormat="1" applyFont="1" applyFill="1" applyBorder="1"/>
    <xf numFmtId="3" fontId="1" fillId="2" borderId="57" xfId="0" applyNumberFormat="1" applyFont="1" applyFill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49" fontId="1" fillId="10" borderId="60" xfId="0" applyNumberFormat="1" applyFont="1" applyFill="1" applyBorder="1"/>
    <xf numFmtId="49" fontId="1" fillId="10" borderId="56" xfId="0" applyNumberFormat="1" applyFont="1" applyFill="1" applyBorder="1"/>
    <xf numFmtId="49" fontId="1" fillId="10" borderId="61" xfId="0" applyNumberFormat="1" applyFont="1" applyFill="1" applyBorder="1" applyAlignment="1">
      <alignment horizontal="center"/>
    </xf>
    <xf numFmtId="0" fontId="1" fillId="10" borderId="61" xfId="0" applyNumberFormat="1" applyFont="1" applyFill="1" applyBorder="1"/>
    <xf numFmtId="3" fontId="1" fillId="10" borderId="61" xfId="0" applyNumberFormat="1" applyFont="1" applyFill="1" applyBorder="1"/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center"/>
    </xf>
    <xf numFmtId="3" fontId="1" fillId="2" borderId="56" xfId="0" applyNumberFormat="1" applyFont="1" applyFill="1" applyBorder="1"/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 wrapText="1"/>
    </xf>
    <xf numFmtId="167" fontId="1" fillId="2" borderId="56" xfId="0" applyNumberFormat="1" applyFont="1" applyFill="1" applyBorder="1"/>
    <xf numFmtId="49" fontId="1" fillId="2" borderId="57" xfId="0" applyNumberFormat="1" applyFont="1" applyFill="1" applyBorder="1" applyAlignment="1">
      <alignment horizontal="center"/>
    </xf>
    <xf numFmtId="167" fontId="1" fillId="2" borderId="57" xfId="0" applyNumberFormat="1" applyFont="1" applyFill="1" applyBorder="1"/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F75" sqref="F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34" customFormat="1" ht="12" customHeight="1" x14ac:dyDescent="0.2">
      <c r="A9" s="32"/>
      <c r="B9" s="5" t="s">
        <v>0</v>
      </c>
      <c r="C9" s="119" t="s">
        <v>1</v>
      </c>
      <c r="D9" s="6"/>
      <c r="E9" s="156" t="s">
        <v>2</v>
      </c>
      <c r="F9" s="157"/>
      <c r="G9" s="124">
        <v>20000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pans="1:255" s="34" customFormat="1" ht="26.25" customHeight="1" x14ac:dyDescent="0.2">
      <c r="A10" s="32"/>
      <c r="B10" s="9" t="s">
        <v>3</v>
      </c>
      <c r="C10" s="120" t="s">
        <v>4</v>
      </c>
      <c r="D10" s="6"/>
      <c r="E10" s="158" t="s">
        <v>5</v>
      </c>
      <c r="F10" s="159"/>
      <c r="G10" s="119" t="s">
        <v>6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pans="1:255" s="34" customFormat="1" ht="18" customHeight="1" x14ac:dyDescent="0.2">
      <c r="A11" s="32"/>
      <c r="B11" s="9" t="s">
        <v>7</v>
      </c>
      <c r="C11" s="119" t="s">
        <v>8</v>
      </c>
      <c r="D11" s="6"/>
      <c r="E11" s="158" t="s">
        <v>9</v>
      </c>
      <c r="F11" s="159"/>
      <c r="G11" s="148">
        <v>550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pans="1:255" s="34" customFormat="1" ht="11.25" customHeight="1" x14ac:dyDescent="0.2">
      <c r="A12" s="32"/>
      <c r="B12" s="9" t="s">
        <v>10</v>
      </c>
      <c r="C12" s="120" t="s">
        <v>11</v>
      </c>
      <c r="D12" s="6"/>
      <c r="E12" s="122" t="s">
        <v>12</v>
      </c>
      <c r="F12" s="150"/>
      <c r="G12" s="123">
        <f>(G9*G11)</f>
        <v>11000000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pans="1:255" s="34" customFormat="1" ht="11.25" customHeight="1" x14ac:dyDescent="0.2">
      <c r="A13" s="32"/>
      <c r="B13" s="9" t="s">
        <v>13</v>
      </c>
      <c r="C13" s="119" t="s">
        <v>14</v>
      </c>
      <c r="D13" s="6"/>
      <c r="E13" s="158" t="s">
        <v>15</v>
      </c>
      <c r="F13" s="159"/>
      <c r="G13" s="119" t="s"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pans="1:255" s="34" customFormat="1" ht="13.5" customHeight="1" x14ac:dyDescent="0.2">
      <c r="A14" s="32"/>
      <c r="B14" s="9" t="s">
        <v>17</v>
      </c>
      <c r="C14" s="119" t="s">
        <v>18</v>
      </c>
      <c r="D14" s="6"/>
      <c r="E14" s="158" t="s">
        <v>19</v>
      </c>
      <c r="F14" s="159"/>
      <c r="G14" s="119" t="s">
        <v>20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pans="1:255" s="34" customFormat="1" ht="25.5" customHeight="1" x14ac:dyDescent="0.2">
      <c r="A15" s="32"/>
      <c r="B15" s="9" t="s">
        <v>21</v>
      </c>
      <c r="C15" s="121">
        <v>44989</v>
      </c>
      <c r="D15" s="6"/>
      <c r="E15" s="160" t="s">
        <v>22</v>
      </c>
      <c r="F15" s="161"/>
      <c r="G15" s="120" t="s">
        <v>23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pans="1:255" s="34" customFormat="1" ht="12" customHeight="1" x14ac:dyDescent="0.25">
      <c r="A16" s="35"/>
      <c r="B16" s="36"/>
      <c r="C16" s="37"/>
      <c r="D16" s="38"/>
      <c r="E16" s="39"/>
      <c r="F16" s="39"/>
      <c r="G16" s="40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pans="1:255" s="34" customFormat="1" ht="12" customHeight="1" x14ac:dyDescent="0.25">
      <c r="A17" s="41"/>
      <c r="B17" s="162" t="s">
        <v>24</v>
      </c>
      <c r="C17" s="163"/>
      <c r="D17" s="163"/>
      <c r="E17" s="163"/>
      <c r="F17" s="163"/>
      <c r="G17" s="16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pans="1:255" s="34" customFormat="1" ht="12" customHeight="1" x14ac:dyDescent="0.25">
      <c r="A18" s="35"/>
      <c r="B18" s="42"/>
      <c r="C18" s="43"/>
      <c r="D18" s="43"/>
      <c r="E18" s="43"/>
      <c r="F18" s="43"/>
      <c r="G18" s="4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pans="1:255" s="34" customFormat="1" ht="12" customHeight="1" x14ac:dyDescent="0.25">
      <c r="A19" s="32"/>
      <c r="B19" s="44" t="s">
        <v>25</v>
      </c>
      <c r="C19" s="45"/>
      <c r="D19" s="38"/>
      <c r="E19" s="38"/>
      <c r="F19" s="38"/>
      <c r="G19" s="38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pans="1:255" s="34" customFormat="1" ht="24" customHeight="1" x14ac:dyDescent="0.25">
      <c r="A20" s="41"/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pans="1:255" s="34" customFormat="1" ht="12.75" customHeight="1" x14ac:dyDescent="0.2">
      <c r="A21" s="41"/>
      <c r="B21" s="12" t="s">
        <v>32</v>
      </c>
      <c r="C21" s="120" t="s">
        <v>33</v>
      </c>
      <c r="D21" s="130">
        <v>8</v>
      </c>
      <c r="E21" s="149" t="s">
        <v>34</v>
      </c>
      <c r="F21" s="123">
        <v>40000</v>
      </c>
      <c r="G21" s="123">
        <f>(D21*F21)</f>
        <v>320000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pans="1:255" s="34" customFormat="1" ht="12.75" customHeight="1" x14ac:dyDescent="0.2">
      <c r="A22" s="41"/>
      <c r="B22" s="12" t="s">
        <v>35</v>
      </c>
      <c r="C22" s="120" t="s">
        <v>33</v>
      </c>
      <c r="D22" s="130">
        <v>1</v>
      </c>
      <c r="E22" s="149" t="s">
        <v>36</v>
      </c>
      <c r="F22" s="123">
        <v>40000</v>
      </c>
      <c r="G22" s="123">
        <f t="shared" ref="G22:G26" si="0">(D22*F22)</f>
        <v>40000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pans="1:255" s="34" customFormat="1" ht="12.75" customHeight="1" x14ac:dyDescent="0.2">
      <c r="A23" s="41"/>
      <c r="B23" s="12" t="s">
        <v>37</v>
      </c>
      <c r="C23" s="120" t="s">
        <v>33</v>
      </c>
      <c r="D23" s="130">
        <v>6</v>
      </c>
      <c r="E23" s="149" t="s">
        <v>38</v>
      </c>
      <c r="F23" s="123">
        <v>40000</v>
      </c>
      <c r="G23" s="123">
        <f t="shared" si="0"/>
        <v>240000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pans="1:255" s="34" customFormat="1" ht="12.75" customHeight="1" x14ac:dyDescent="0.2">
      <c r="A24" s="41"/>
      <c r="B24" s="12" t="s">
        <v>39</v>
      </c>
      <c r="C24" s="120" t="s">
        <v>33</v>
      </c>
      <c r="D24" s="130">
        <v>4</v>
      </c>
      <c r="E24" s="149" t="s">
        <v>34</v>
      </c>
      <c r="F24" s="123">
        <v>40000</v>
      </c>
      <c r="G24" s="123">
        <f t="shared" si="0"/>
        <v>160000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pans="1:255" s="34" customFormat="1" ht="12.75" customHeight="1" x14ac:dyDescent="0.2">
      <c r="A25" s="41"/>
      <c r="B25" s="12" t="s">
        <v>40</v>
      </c>
      <c r="C25" s="120" t="s">
        <v>33</v>
      </c>
      <c r="D25" s="130">
        <v>4</v>
      </c>
      <c r="E25" s="149" t="s">
        <v>41</v>
      </c>
      <c r="F25" s="123">
        <v>40000</v>
      </c>
      <c r="G25" s="123">
        <f t="shared" si="0"/>
        <v>160000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pans="1:255" s="34" customFormat="1" ht="12.75" customHeight="1" x14ac:dyDescent="0.2">
      <c r="A26" s="41"/>
      <c r="B26" s="12" t="s">
        <v>42</v>
      </c>
      <c r="C26" s="120" t="s">
        <v>33</v>
      </c>
      <c r="D26" s="130">
        <v>8</v>
      </c>
      <c r="E26" s="149" t="s">
        <v>38</v>
      </c>
      <c r="F26" s="123">
        <v>40000</v>
      </c>
      <c r="G26" s="123">
        <f t="shared" si="0"/>
        <v>320000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 s="34" customFormat="1" ht="12.75" customHeight="1" x14ac:dyDescent="0.2">
      <c r="A27" s="41"/>
      <c r="B27" s="12" t="s">
        <v>43</v>
      </c>
      <c r="C27" s="120" t="s">
        <v>33</v>
      </c>
      <c r="D27" s="130">
        <v>10</v>
      </c>
      <c r="E27" s="149" t="s">
        <v>44</v>
      </c>
      <c r="F27" s="123">
        <v>40000</v>
      </c>
      <c r="G27" s="123">
        <f>(D27*F27)</f>
        <v>400000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pans="1:255" s="34" customFormat="1" ht="12.75" customHeight="1" x14ac:dyDescent="0.2">
      <c r="A28" s="41"/>
      <c r="B28" s="12" t="s">
        <v>45</v>
      </c>
      <c r="C28" s="120" t="s">
        <v>33</v>
      </c>
      <c r="D28" s="130">
        <v>15</v>
      </c>
      <c r="E28" s="149" t="s">
        <v>44</v>
      </c>
      <c r="F28" s="123">
        <v>40000</v>
      </c>
      <c r="G28" s="123">
        <f>(D28*F28)</f>
        <v>600000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pans="1:255" s="34" customFormat="1" ht="12.75" customHeight="1" x14ac:dyDescent="0.25">
      <c r="A29" s="41"/>
      <c r="B29" s="47" t="s">
        <v>46</v>
      </c>
      <c r="C29" s="116"/>
      <c r="D29" s="116"/>
      <c r="E29" s="116"/>
      <c r="F29" s="116"/>
      <c r="G29" s="117">
        <f>SUM(G21:G28)</f>
        <v>2240000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pans="1:255" s="34" customFormat="1" ht="12" customHeight="1" x14ac:dyDescent="0.25">
      <c r="A30" s="35"/>
      <c r="B30" s="42"/>
      <c r="C30" s="43"/>
      <c r="D30" s="43"/>
      <c r="E30" s="43"/>
      <c r="F30" s="48"/>
      <c r="G30" s="48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pans="1:255" s="34" customFormat="1" ht="12" customHeight="1" x14ac:dyDescent="0.25">
      <c r="A31" s="32"/>
      <c r="B31" s="49" t="s">
        <v>47</v>
      </c>
      <c r="C31" s="50"/>
      <c r="D31" s="51"/>
      <c r="E31" s="51"/>
      <c r="F31" s="51"/>
      <c r="G31" s="5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pans="1:255" s="34" customFormat="1" ht="24" customHeight="1" x14ac:dyDescent="0.25">
      <c r="A32" s="32"/>
      <c r="B32" s="52" t="s">
        <v>26</v>
      </c>
      <c r="C32" s="53" t="s">
        <v>27</v>
      </c>
      <c r="D32" s="53" t="s">
        <v>28</v>
      </c>
      <c r="E32" s="52" t="s">
        <v>29</v>
      </c>
      <c r="F32" s="53" t="s">
        <v>30</v>
      </c>
      <c r="G32" s="52" t="s">
        <v>31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pans="1:255" s="34" customFormat="1" ht="12" customHeight="1" x14ac:dyDescent="0.25">
      <c r="A33" s="32"/>
      <c r="B33" s="54"/>
      <c r="C33" s="54"/>
      <c r="D33" s="54"/>
      <c r="E33" s="54"/>
      <c r="F33" s="54"/>
      <c r="G33" s="54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pans="1:255" s="34" customFormat="1" ht="12" customHeight="1" x14ac:dyDescent="0.25">
      <c r="A34" s="32"/>
      <c r="B34" s="55" t="s">
        <v>48</v>
      </c>
      <c r="C34" s="56"/>
      <c r="D34" s="56"/>
      <c r="E34" s="56"/>
      <c r="F34" s="56"/>
      <c r="G34" s="56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pans="1:255" s="34" customFormat="1" ht="12" customHeight="1" x14ac:dyDescent="0.25">
      <c r="A35" s="35"/>
      <c r="B35" s="57"/>
      <c r="C35" s="58"/>
      <c r="D35" s="58"/>
      <c r="E35" s="58"/>
      <c r="F35" s="59"/>
      <c r="G35" s="59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pans="1:255" s="34" customFormat="1" ht="12" customHeight="1" x14ac:dyDescent="0.25">
      <c r="A36" s="32"/>
      <c r="B36" s="49" t="s">
        <v>49</v>
      </c>
      <c r="C36" s="50"/>
      <c r="D36" s="51"/>
      <c r="E36" s="51"/>
      <c r="F36" s="51"/>
      <c r="G36" s="5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pans="1:255" s="34" customFormat="1" ht="24" customHeight="1" x14ac:dyDescent="0.25">
      <c r="A37" s="32"/>
      <c r="B37" s="64" t="s">
        <v>26</v>
      </c>
      <c r="C37" s="64" t="s">
        <v>27</v>
      </c>
      <c r="D37" s="64" t="s">
        <v>28</v>
      </c>
      <c r="E37" s="64" t="s">
        <v>29</v>
      </c>
      <c r="F37" s="65" t="s">
        <v>30</v>
      </c>
      <c r="G37" s="64" t="s">
        <v>31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</row>
    <row r="38" spans="1:255" s="34" customFormat="1" ht="12.75" x14ac:dyDescent="0.25">
      <c r="A38" s="61"/>
      <c r="B38" s="143" t="s">
        <v>50</v>
      </c>
      <c r="C38" s="139" t="s">
        <v>51</v>
      </c>
      <c r="D38" s="140">
        <v>5</v>
      </c>
      <c r="E38" s="120" t="s">
        <v>34</v>
      </c>
      <c r="F38" s="141">
        <v>45000</v>
      </c>
      <c r="G38" s="141">
        <f t="shared" ref="G38:G41" si="1">(D38*F38)</f>
        <v>225000</v>
      </c>
      <c r="H38" s="33"/>
      <c r="I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</row>
    <row r="39" spans="1:255" s="34" customFormat="1" ht="12.75" x14ac:dyDescent="0.25">
      <c r="A39" s="61"/>
      <c r="B39" s="145" t="s">
        <v>52</v>
      </c>
      <c r="C39" s="139" t="s">
        <v>51</v>
      </c>
      <c r="D39" s="130">
        <v>3</v>
      </c>
      <c r="E39" s="120" t="s">
        <v>34</v>
      </c>
      <c r="F39" s="141">
        <v>45000</v>
      </c>
      <c r="G39" s="141">
        <f t="shared" si="1"/>
        <v>135000</v>
      </c>
      <c r="H39" s="33"/>
      <c r="I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</row>
    <row r="40" spans="1:255" s="34" customFormat="1" ht="12.75" x14ac:dyDescent="0.25">
      <c r="A40" s="61"/>
      <c r="B40" s="143" t="s">
        <v>53</v>
      </c>
      <c r="C40" s="139" t="s">
        <v>51</v>
      </c>
      <c r="D40" s="140">
        <v>3</v>
      </c>
      <c r="E40" s="120" t="s">
        <v>34</v>
      </c>
      <c r="F40" s="141">
        <v>45000</v>
      </c>
      <c r="G40" s="141">
        <f t="shared" si="1"/>
        <v>135000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</row>
    <row r="41" spans="1:255" s="34" customFormat="1" ht="12.75" x14ac:dyDescent="0.25">
      <c r="A41" s="61"/>
      <c r="B41" s="144" t="s">
        <v>54</v>
      </c>
      <c r="C41" s="139" t="s">
        <v>51</v>
      </c>
      <c r="D41" s="142">
        <v>4</v>
      </c>
      <c r="E41" s="120" t="s">
        <v>34</v>
      </c>
      <c r="F41" s="141">
        <v>45000</v>
      </c>
      <c r="G41" s="141">
        <f t="shared" si="1"/>
        <v>180000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</row>
    <row r="42" spans="1:255" s="34" customFormat="1" ht="12.75" customHeight="1" x14ac:dyDescent="0.25">
      <c r="A42" s="32"/>
      <c r="B42" s="62" t="s">
        <v>55</v>
      </c>
      <c r="C42" s="115"/>
      <c r="D42" s="115"/>
      <c r="E42" s="115"/>
      <c r="F42" s="115"/>
      <c r="G42" s="114">
        <f>SUM(G38:G41)</f>
        <v>675000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</row>
    <row r="43" spans="1:255" s="34" customFormat="1" ht="12" customHeight="1" x14ac:dyDescent="0.25">
      <c r="A43" s="35"/>
      <c r="B43" s="57"/>
      <c r="C43" s="58"/>
      <c r="D43" s="58"/>
      <c r="E43" s="58"/>
      <c r="F43" s="59"/>
      <c r="G43" s="59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</row>
    <row r="44" spans="1:255" s="34" customFormat="1" ht="12" customHeight="1" x14ac:dyDescent="0.25">
      <c r="A44" s="32"/>
      <c r="B44" s="49" t="s">
        <v>56</v>
      </c>
      <c r="C44" s="50"/>
      <c r="D44" s="51"/>
      <c r="E44" s="51"/>
      <c r="F44" s="51"/>
      <c r="G44" s="5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</row>
    <row r="45" spans="1:255" s="34" customFormat="1" ht="24" customHeight="1" x14ac:dyDescent="0.25">
      <c r="A45" s="32"/>
      <c r="B45" s="60" t="s">
        <v>57</v>
      </c>
      <c r="C45" s="65" t="s">
        <v>58</v>
      </c>
      <c r="D45" s="65" t="s">
        <v>59</v>
      </c>
      <c r="E45" s="65" t="s">
        <v>29</v>
      </c>
      <c r="F45" s="65" t="s">
        <v>30</v>
      </c>
      <c r="G45" s="65" t="s">
        <v>31</v>
      </c>
      <c r="H45" s="33"/>
      <c r="I45" s="33"/>
      <c r="J45" s="33"/>
      <c r="K45" s="6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</row>
    <row r="46" spans="1:255" s="34" customFormat="1" ht="12.75" customHeight="1" x14ac:dyDescent="0.25">
      <c r="A46" s="41"/>
      <c r="B46" s="17" t="s">
        <v>60</v>
      </c>
      <c r="C46" s="18"/>
      <c r="D46" s="18"/>
      <c r="E46" s="18"/>
      <c r="F46" s="18"/>
      <c r="G46" s="18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</row>
    <row r="47" spans="1:255" s="34" customFormat="1" ht="12.75" customHeight="1" x14ac:dyDescent="0.2">
      <c r="A47" s="41"/>
      <c r="B47" s="10" t="s">
        <v>61</v>
      </c>
      <c r="C47" s="19" t="s">
        <v>62</v>
      </c>
      <c r="D47" s="20">
        <v>4</v>
      </c>
      <c r="E47" s="19" t="s">
        <v>63</v>
      </c>
      <c r="F47" s="7">
        <v>84874</v>
      </c>
      <c r="G47" s="7">
        <f>(D47*F47)</f>
        <v>339496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</row>
    <row r="48" spans="1:255" s="34" customFormat="1" ht="12.75" customHeight="1" x14ac:dyDescent="0.2">
      <c r="A48" s="41"/>
      <c r="B48" s="21" t="s">
        <v>64</v>
      </c>
      <c r="C48" s="22"/>
      <c r="D48" s="11"/>
      <c r="E48" s="22"/>
      <c r="F48" s="7"/>
      <c r="G48" s="7">
        <f t="shared" ref="G48:G60" si="2">(D48*F48)</f>
        <v>0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</row>
    <row r="49" spans="1:255" s="34" customFormat="1" ht="12.75" customHeight="1" x14ac:dyDescent="0.2">
      <c r="A49" s="41"/>
      <c r="B49" s="10" t="s">
        <v>65</v>
      </c>
      <c r="C49" s="19" t="s">
        <v>66</v>
      </c>
      <c r="D49" s="20">
        <v>200</v>
      </c>
      <c r="E49" s="151" t="s">
        <v>67</v>
      </c>
      <c r="F49" s="7">
        <v>1528</v>
      </c>
      <c r="G49" s="7">
        <f t="shared" si="2"/>
        <v>305600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</row>
    <row r="50" spans="1:255" s="34" customFormat="1" ht="12.75" customHeight="1" x14ac:dyDescent="0.2">
      <c r="A50" s="41"/>
      <c r="B50" s="10" t="s">
        <v>68</v>
      </c>
      <c r="C50" s="19" t="s">
        <v>66</v>
      </c>
      <c r="D50" s="20">
        <v>150</v>
      </c>
      <c r="E50" s="152" t="s">
        <v>69</v>
      </c>
      <c r="F50" s="7">
        <v>2182</v>
      </c>
      <c r="G50" s="7">
        <f t="shared" si="2"/>
        <v>327300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</row>
    <row r="51" spans="1:255" s="34" customFormat="1" ht="12.75" customHeight="1" x14ac:dyDescent="0.2">
      <c r="A51" s="41"/>
      <c r="B51" s="10" t="s">
        <v>70</v>
      </c>
      <c r="C51" s="19" t="s">
        <v>66</v>
      </c>
      <c r="D51" s="20">
        <v>300</v>
      </c>
      <c r="E51" s="151" t="s">
        <v>71</v>
      </c>
      <c r="F51" s="7">
        <v>958</v>
      </c>
      <c r="G51" s="7">
        <f t="shared" si="2"/>
        <v>287400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</row>
    <row r="52" spans="1:255" s="34" customFormat="1" ht="12.75" customHeight="1" x14ac:dyDescent="0.2">
      <c r="A52" s="41"/>
      <c r="B52" s="10" t="s">
        <v>72</v>
      </c>
      <c r="C52" s="19" t="s">
        <v>66</v>
      </c>
      <c r="D52" s="20">
        <v>250</v>
      </c>
      <c r="E52" s="151" t="s">
        <v>67</v>
      </c>
      <c r="F52" s="7">
        <v>403</v>
      </c>
      <c r="G52" s="7">
        <f t="shared" si="2"/>
        <v>100750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</row>
    <row r="53" spans="1:255" s="34" customFormat="1" ht="12.75" customHeight="1" x14ac:dyDescent="0.2">
      <c r="A53" s="41"/>
      <c r="B53" s="10" t="s">
        <v>73</v>
      </c>
      <c r="C53" s="19" t="s">
        <v>66</v>
      </c>
      <c r="D53" s="20">
        <v>100</v>
      </c>
      <c r="E53" s="152" t="s">
        <v>67</v>
      </c>
      <c r="F53" s="7">
        <v>1462</v>
      </c>
      <c r="G53" s="7">
        <f t="shared" si="2"/>
        <v>146200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</row>
    <row r="54" spans="1:255" s="34" customFormat="1" ht="12.75" customHeight="1" x14ac:dyDescent="0.2">
      <c r="A54" s="41"/>
      <c r="B54" s="10" t="s">
        <v>74</v>
      </c>
      <c r="C54" s="19" t="s">
        <v>66</v>
      </c>
      <c r="D54" s="20">
        <v>8000</v>
      </c>
      <c r="E54" s="151" t="s">
        <v>34</v>
      </c>
      <c r="F54" s="7">
        <v>132</v>
      </c>
      <c r="G54" s="7">
        <f t="shared" si="2"/>
        <v>1056000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</row>
    <row r="55" spans="1:255" s="34" customFormat="1" ht="12.75" customHeight="1" x14ac:dyDescent="0.2">
      <c r="A55" s="41"/>
      <c r="B55" s="21" t="s">
        <v>75</v>
      </c>
      <c r="C55" s="22"/>
      <c r="D55" s="11"/>
      <c r="E55" s="22"/>
      <c r="F55" s="7"/>
      <c r="G55" s="7">
        <f t="shared" si="2"/>
        <v>0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</row>
    <row r="56" spans="1:255" s="34" customFormat="1" ht="12.75" customHeight="1" x14ac:dyDescent="0.2">
      <c r="A56" s="41"/>
      <c r="B56" s="125" t="s">
        <v>76</v>
      </c>
      <c r="C56" s="24" t="s">
        <v>77</v>
      </c>
      <c r="D56" s="25">
        <v>5</v>
      </c>
      <c r="E56" s="151" t="s">
        <v>71</v>
      </c>
      <c r="F56" s="26">
        <v>4800</v>
      </c>
      <c r="G56" s="7">
        <f t="shared" si="2"/>
        <v>24000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</row>
    <row r="57" spans="1:255" s="34" customFormat="1" ht="12.75" customHeight="1" x14ac:dyDescent="0.2">
      <c r="A57" s="41"/>
      <c r="B57" s="23" t="s">
        <v>78</v>
      </c>
      <c r="C57" s="24" t="s">
        <v>77</v>
      </c>
      <c r="D57" s="25">
        <v>0.5</v>
      </c>
      <c r="E57" s="151" t="s">
        <v>71</v>
      </c>
      <c r="F57" s="26">
        <v>53781</v>
      </c>
      <c r="G57" s="7">
        <f t="shared" si="2"/>
        <v>26890.5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</row>
    <row r="58" spans="1:255" s="34" customFormat="1" ht="12.75" customHeight="1" x14ac:dyDescent="0.2">
      <c r="A58" s="41"/>
      <c r="B58" s="8" t="s">
        <v>79</v>
      </c>
      <c r="C58" s="24" t="s">
        <v>77</v>
      </c>
      <c r="D58" s="25">
        <v>10</v>
      </c>
      <c r="E58" s="151" t="s">
        <v>80</v>
      </c>
      <c r="F58" s="26">
        <v>17647</v>
      </c>
      <c r="G58" s="7">
        <f t="shared" si="2"/>
        <v>176470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</row>
    <row r="59" spans="1:255" s="34" customFormat="1" ht="12.75" customHeight="1" x14ac:dyDescent="0.2">
      <c r="A59" s="41"/>
      <c r="B59" s="126" t="s">
        <v>81</v>
      </c>
      <c r="C59" s="24" t="s">
        <v>77</v>
      </c>
      <c r="D59" s="25">
        <v>2</v>
      </c>
      <c r="E59" s="151" t="s">
        <v>80</v>
      </c>
      <c r="F59" s="26">
        <v>13781</v>
      </c>
      <c r="G59" s="7">
        <f t="shared" si="2"/>
        <v>27562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</row>
    <row r="60" spans="1:255" s="34" customFormat="1" ht="12.75" customHeight="1" x14ac:dyDescent="0.2">
      <c r="A60" s="41"/>
      <c r="B60" s="126" t="s">
        <v>82</v>
      </c>
      <c r="C60" s="127" t="s">
        <v>77</v>
      </c>
      <c r="D60" s="128">
        <v>2</v>
      </c>
      <c r="E60" s="152" t="s">
        <v>80</v>
      </c>
      <c r="F60" s="129">
        <v>39076</v>
      </c>
      <c r="G60" s="7">
        <f t="shared" si="2"/>
        <v>78152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</row>
    <row r="61" spans="1:255" s="34" customFormat="1" ht="13.5" customHeight="1" x14ac:dyDescent="0.25">
      <c r="A61" s="32"/>
      <c r="B61" s="55" t="s">
        <v>83</v>
      </c>
      <c r="C61" s="115"/>
      <c r="D61" s="115"/>
      <c r="E61" s="115"/>
      <c r="F61" s="115"/>
      <c r="G61" s="114">
        <f>SUM(G46:G60)</f>
        <v>2895820.5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</row>
    <row r="62" spans="1:255" s="34" customFormat="1" ht="12" customHeight="1" x14ac:dyDescent="0.25">
      <c r="A62" s="35"/>
      <c r="B62" s="57"/>
      <c r="C62" s="58"/>
      <c r="D62" s="58"/>
      <c r="E62" s="58"/>
      <c r="F62" s="59"/>
      <c r="G62" s="59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</row>
    <row r="63" spans="1:255" s="34" customFormat="1" ht="12" customHeight="1" x14ac:dyDescent="0.25">
      <c r="A63" s="32"/>
      <c r="B63" s="49" t="s">
        <v>84</v>
      </c>
      <c r="C63" s="50"/>
      <c r="D63" s="51"/>
      <c r="E63" s="51"/>
      <c r="F63" s="51"/>
      <c r="G63" s="51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</row>
    <row r="64" spans="1:255" s="34" customFormat="1" ht="24" customHeight="1" x14ac:dyDescent="0.25">
      <c r="A64" s="32"/>
      <c r="B64" s="64" t="s">
        <v>85</v>
      </c>
      <c r="C64" s="65" t="s">
        <v>58</v>
      </c>
      <c r="D64" s="66" t="s">
        <v>59</v>
      </c>
      <c r="E64" s="64" t="s">
        <v>29</v>
      </c>
      <c r="F64" s="66" t="s">
        <v>30</v>
      </c>
      <c r="G64" s="67" t="s">
        <v>31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</row>
    <row r="65" spans="1:255" s="34" customFormat="1" ht="12.75" x14ac:dyDescent="0.2">
      <c r="A65" s="61"/>
      <c r="B65" s="13" t="s">
        <v>86</v>
      </c>
      <c r="C65" s="146" t="s">
        <v>87</v>
      </c>
      <c r="D65" s="147">
        <v>10</v>
      </c>
      <c r="E65" s="14" t="s">
        <v>88</v>
      </c>
      <c r="F65" s="153">
        <v>3151</v>
      </c>
      <c r="G65" s="27">
        <f t="shared" ref="G65:G66" si="3">(D65*F65)</f>
        <v>31510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</row>
    <row r="66" spans="1:255" s="34" customFormat="1" ht="12.75" x14ac:dyDescent="0.2">
      <c r="A66" s="61"/>
      <c r="B66" s="15" t="s">
        <v>89</v>
      </c>
      <c r="C66" s="154" t="s">
        <v>62</v>
      </c>
      <c r="D66" s="27">
        <v>6</v>
      </c>
      <c r="E66" s="16" t="s">
        <v>63</v>
      </c>
      <c r="F66" s="155">
        <v>182513</v>
      </c>
      <c r="G66" s="27">
        <f t="shared" si="3"/>
        <v>1095078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</row>
    <row r="67" spans="1:255" s="34" customFormat="1" ht="13.5" customHeight="1" x14ac:dyDescent="0.25">
      <c r="A67" s="32"/>
      <c r="B67" s="68" t="s">
        <v>90</v>
      </c>
      <c r="C67" s="118"/>
      <c r="D67" s="118"/>
      <c r="E67" s="118"/>
      <c r="F67" s="118"/>
      <c r="G67" s="113">
        <f>SUM(G65:G66)</f>
        <v>1126588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</row>
    <row r="68" spans="1:255" s="34" customFormat="1" ht="12" customHeight="1" x14ac:dyDescent="0.25">
      <c r="A68" s="35"/>
      <c r="B68" s="69"/>
      <c r="C68" s="69"/>
      <c r="D68" s="69"/>
      <c r="E68" s="69"/>
      <c r="F68" s="70"/>
      <c r="G68" s="70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</row>
    <row r="69" spans="1:255" s="34" customFormat="1" ht="12" customHeight="1" x14ac:dyDescent="0.25">
      <c r="A69" s="61"/>
      <c r="B69" s="71" t="s">
        <v>91</v>
      </c>
      <c r="C69" s="72"/>
      <c r="D69" s="72"/>
      <c r="E69" s="72"/>
      <c r="F69" s="72"/>
      <c r="G69" s="109">
        <f>G29+G42+G61+G67</f>
        <v>6937408.5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</row>
    <row r="70" spans="1:255" s="34" customFormat="1" ht="12" customHeight="1" x14ac:dyDescent="0.25">
      <c r="A70" s="61"/>
      <c r="B70" s="73" t="s">
        <v>92</v>
      </c>
      <c r="C70" s="74"/>
      <c r="D70" s="74"/>
      <c r="E70" s="74"/>
      <c r="F70" s="74"/>
      <c r="G70" s="110">
        <f>G69*0.05</f>
        <v>346870.42500000005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</row>
    <row r="71" spans="1:255" s="34" customFormat="1" ht="12" customHeight="1" x14ac:dyDescent="0.25">
      <c r="A71" s="61"/>
      <c r="B71" s="75" t="s">
        <v>93</v>
      </c>
      <c r="C71" s="76"/>
      <c r="D71" s="76"/>
      <c r="E71" s="76"/>
      <c r="F71" s="76"/>
      <c r="G71" s="111">
        <f>G70+G69</f>
        <v>7284278.9249999998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</row>
    <row r="72" spans="1:255" s="34" customFormat="1" ht="12" customHeight="1" x14ac:dyDescent="0.25">
      <c r="A72" s="61"/>
      <c r="B72" s="73" t="s">
        <v>94</v>
      </c>
      <c r="C72" s="74"/>
      <c r="D72" s="74"/>
      <c r="E72" s="74"/>
      <c r="F72" s="74"/>
      <c r="G72" s="110">
        <f>G12</f>
        <v>11000000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</row>
    <row r="73" spans="1:255" s="34" customFormat="1" ht="12" customHeight="1" x14ac:dyDescent="0.25">
      <c r="A73" s="61"/>
      <c r="B73" s="77" t="s">
        <v>95</v>
      </c>
      <c r="C73" s="78"/>
      <c r="D73" s="78"/>
      <c r="E73" s="78"/>
      <c r="F73" s="78"/>
      <c r="G73" s="112">
        <f>G72-G71</f>
        <v>3715721.0750000002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</row>
    <row r="74" spans="1:255" s="34" customFormat="1" ht="12" customHeight="1" x14ac:dyDescent="0.25">
      <c r="A74" s="61"/>
      <c r="B74" s="79" t="s">
        <v>96</v>
      </c>
      <c r="C74" s="80"/>
      <c r="D74" s="80"/>
      <c r="E74" s="80"/>
      <c r="F74" s="80"/>
      <c r="G74" s="81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</row>
    <row r="75" spans="1:255" s="34" customFormat="1" ht="12.75" customHeight="1" thickBot="1" x14ac:dyDescent="0.3">
      <c r="A75" s="61"/>
      <c r="B75" s="82"/>
      <c r="C75" s="80"/>
      <c r="D75" s="80"/>
      <c r="E75" s="80"/>
      <c r="F75" s="80"/>
      <c r="G75" s="81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</row>
    <row r="76" spans="1:255" s="34" customFormat="1" ht="12" customHeight="1" x14ac:dyDescent="0.25">
      <c r="A76" s="61"/>
      <c r="B76" s="83" t="s">
        <v>97</v>
      </c>
      <c r="C76" s="84"/>
      <c r="D76" s="84"/>
      <c r="E76" s="84"/>
      <c r="F76" s="85"/>
      <c r="G76" s="81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</row>
    <row r="77" spans="1:255" s="34" customFormat="1" ht="12" customHeight="1" x14ac:dyDescent="0.25">
      <c r="A77" s="61"/>
      <c r="B77" s="28" t="s">
        <v>98</v>
      </c>
      <c r="C77" s="82"/>
      <c r="D77" s="82"/>
      <c r="E77" s="82"/>
      <c r="F77" s="86"/>
      <c r="G77" s="81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</row>
    <row r="78" spans="1:255" s="34" customFormat="1" ht="12" customHeight="1" x14ac:dyDescent="0.25">
      <c r="A78" s="61"/>
      <c r="B78" s="28" t="s">
        <v>99</v>
      </c>
      <c r="C78" s="82"/>
      <c r="D78" s="82"/>
      <c r="E78" s="82"/>
      <c r="F78" s="86"/>
      <c r="G78" s="81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</row>
    <row r="79" spans="1:255" s="34" customFormat="1" ht="12" customHeight="1" x14ac:dyDescent="0.25">
      <c r="A79" s="61"/>
      <c r="B79" s="28" t="s">
        <v>100</v>
      </c>
      <c r="C79" s="82"/>
      <c r="D79" s="82"/>
      <c r="E79" s="82"/>
      <c r="F79" s="86"/>
      <c r="G79" s="81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</row>
    <row r="80" spans="1:255" s="34" customFormat="1" ht="12" customHeight="1" x14ac:dyDescent="0.25">
      <c r="A80" s="61"/>
      <c r="B80" s="28" t="s">
        <v>101</v>
      </c>
      <c r="C80" s="82"/>
      <c r="D80" s="82"/>
      <c r="E80" s="82"/>
      <c r="F80" s="86"/>
      <c r="G80" s="81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</row>
    <row r="81" spans="1:255" s="34" customFormat="1" ht="12" customHeight="1" x14ac:dyDescent="0.25">
      <c r="A81" s="61"/>
      <c r="B81" s="28" t="s">
        <v>102</v>
      </c>
      <c r="C81" s="82"/>
      <c r="D81" s="82"/>
      <c r="E81" s="82"/>
      <c r="F81" s="86"/>
      <c r="G81" s="81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</row>
    <row r="82" spans="1:255" s="34" customFormat="1" ht="12.75" customHeight="1" thickBot="1" x14ac:dyDescent="0.3">
      <c r="A82" s="61"/>
      <c r="B82" s="29" t="s">
        <v>103</v>
      </c>
      <c r="C82" s="87"/>
      <c r="D82" s="87"/>
      <c r="E82" s="87"/>
      <c r="F82" s="88"/>
      <c r="G82" s="81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</row>
    <row r="83" spans="1:255" s="34" customFormat="1" ht="12.75" customHeight="1" x14ac:dyDescent="0.25">
      <c r="A83" s="61"/>
      <c r="B83" s="82"/>
      <c r="C83" s="82"/>
      <c r="D83" s="82"/>
      <c r="E83" s="82"/>
      <c r="F83" s="82"/>
      <c r="G83" s="81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</row>
    <row r="84" spans="1:255" s="34" customFormat="1" ht="15" customHeight="1" thickBot="1" x14ac:dyDescent="0.3">
      <c r="A84" s="61"/>
      <c r="B84" s="165" t="s">
        <v>104</v>
      </c>
      <c r="C84" s="166"/>
      <c r="D84" s="89"/>
      <c r="E84" s="90"/>
      <c r="F84" s="90"/>
      <c r="G84" s="81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</row>
    <row r="85" spans="1:255" s="34" customFormat="1" ht="12" customHeight="1" x14ac:dyDescent="0.25">
      <c r="A85" s="61"/>
      <c r="B85" s="91" t="s">
        <v>85</v>
      </c>
      <c r="C85" s="135" t="s">
        <v>105</v>
      </c>
      <c r="D85" s="136" t="s">
        <v>106</v>
      </c>
      <c r="E85" s="90"/>
      <c r="F85" s="90"/>
      <c r="G85" s="81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</row>
    <row r="86" spans="1:255" s="34" customFormat="1" ht="12" customHeight="1" x14ac:dyDescent="0.25">
      <c r="A86" s="61"/>
      <c r="B86" s="92" t="s">
        <v>107</v>
      </c>
      <c r="C86" s="131">
        <f>G29</f>
        <v>2240000</v>
      </c>
      <c r="D86" s="132">
        <f>(C86/C92)</f>
        <v>0.30751156333569424</v>
      </c>
      <c r="E86" s="90"/>
      <c r="F86" s="90"/>
      <c r="G86" s="81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</row>
    <row r="87" spans="1:255" s="34" customFormat="1" ht="12" customHeight="1" x14ac:dyDescent="0.25">
      <c r="A87" s="61"/>
      <c r="B87" s="92" t="s">
        <v>108</v>
      </c>
      <c r="C87" s="133">
        <v>0</v>
      </c>
      <c r="D87" s="132">
        <v>0</v>
      </c>
      <c r="E87" s="90"/>
      <c r="F87" s="90"/>
      <c r="G87" s="81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</row>
    <row r="88" spans="1:255" s="34" customFormat="1" ht="12" customHeight="1" x14ac:dyDescent="0.25">
      <c r="A88" s="61"/>
      <c r="B88" s="92" t="s">
        <v>109</v>
      </c>
      <c r="C88" s="131">
        <f>G42</f>
        <v>675000</v>
      </c>
      <c r="D88" s="132">
        <f>(C88/C92)</f>
        <v>9.266531484446143E-2</v>
      </c>
      <c r="E88" s="90"/>
      <c r="F88" s="90"/>
      <c r="G88" s="81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</row>
    <row r="89" spans="1:255" s="34" customFormat="1" ht="12" customHeight="1" x14ac:dyDescent="0.25">
      <c r="A89" s="61"/>
      <c r="B89" s="92" t="s">
        <v>57</v>
      </c>
      <c r="C89" s="131">
        <f>G61</f>
        <v>2895820.5</v>
      </c>
      <c r="D89" s="132">
        <f>(C89/C92)</f>
        <v>0.39754387906006772</v>
      </c>
      <c r="E89" s="90"/>
      <c r="F89" s="90"/>
      <c r="G89" s="81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</row>
    <row r="90" spans="1:255" s="34" customFormat="1" ht="12" customHeight="1" x14ac:dyDescent="0.25">
      <c r="A90" s="61"/>
      <c r="B90" s="92" t="s">
        <v>110</v>
      </c>
      <c r="C90" s="137">
        <f>G67</f>
        <v>1126588</v>
      </c>
      <c r="D90" s="132">
        <f>(C90/C92)</f>
        <v>0.15466019514072904</v>
      </c>
      <c r="E90" s="93"/>
      <c r="F90" s="93"/>
      <c r="G90" s="81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</row>
    <row r="91" spans="1:255" s="34" customFormat="1" ht="12" customHeight="1" x14ac:dyDescent="0.25">
      <c r="A91" s="61"/>
      <c r="B91" s="92" t="s">
        <v>111</v>
      </c>
      <c r="C91" s="137">
        <f>G70</f>
        <v>346870.42500000005</v>
      </c>
      <c r="D91" s="132">
        <f>(C91/C92)</f>
        <v>4.7619047619047623E-2</v>
      </c>
      <c r="E91" s="93"/>
      <c r="F91" s="93"/>
      <c r="G91" s="81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</row>
    <row r="92" spans="1:255" s="34" customFormat="1" ht="12.75" customHeight="1" thickBot="1" x14ac:dyDescent="0.3">
      <c r="A92" s="61"/>
      <c r="B92" s="94" t="s">
        <v>112</v>
      </c>
      <c r="C92" s="138">
        <f>SUM(C86:C91)</f>
        <v>7284278.9249999998</v>
      </c>
      <c r="D92" s="134">
        <f>SUM(D86:D91)</f>
        <v>1</v>
      </c>
      <c r="E92" s="93"/>
      <c r="F92" s="93"/>
      <c r="G92" s="81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  <c r="IU92" s="33"/>
    </row>
    <row r="93" spans="1:255" s="34" customFormat="1" ht="12" customHeight="1" x14ac:dyDescent="0.25">
      <c r="A93" s="61"/>
      <c r="B93" s="82"/>
      <c r="C93" s="80"/>
      <c r="D93" s="80"/>
      <c r="E93" s="80"/>
      <c r="F93" s="80"/>
      <c r="G93" s="81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  <c r="IU93" s="33"/>
    </row>
    <row r="94" spans="1:255" s="34" customFormat="1" ht="12.75" customHeight="1" x14ac:dyDescent="0.25">
      <c r="A94" s="61"/>
      <c r="B94" s="96"/>
      <c r="C94" s="80"/>
      <c r="D94" s="80"/>
      <c r="E94" s="80"/>
      <c r="F94" s="80"/>
      <c r="G94" s="81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</row>
    <row r="95" spans="1:255" s="34" customFormat="1" ht="12" customHeight="1" thickBot="1" x14ac:dyDescent="0.3">
      <c r="A95" s="97"/>
      <c r="B95" s="98"/>
      <c r="C95" s="99" t="s">
        <v>113</v>
      </c>
      <c r="D95" s="100"/>
      <c r="E95" s="101"/>
      <c r="F95" s="102"/>
      <c r="G95" s="81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  <c r="IU95" s="33"/>
    </row>
    <row r="96" spans="1:255" s="34" customFormat="1" ht="12" customHeight="1" x14ac:dyDescent="0.25">
      <c r="A96" s="61"/>
      <c r="B96" s="108" t="s">
        <v>114</v>
      </c>
      <c r="C96" s="30">
        <v>18000</v>
      </c>
      <c r="D96" s="30">
        <v>20000</v>
      </c>
      <c r="E96" s="31">
        <v>22000</v>
      </c>
      <c r="F96" s="103"/>
      <c r="G96" s="104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  <c r="IU96" s="33"/>
    </row>
    <row r="97" spans="1:255" s="34" customFormat="1" ht="12.75" customHeight="1" thickBot="1" x14ac:dyDescent="0.3">
      <c r="A97" s="61"/>
      <c r="B97" s="94" t="s">
        <v>115</v>
      </c>
      <c r="C97" s="95">
        <f>(G71/C96)</f>
        <v>404.6821625</v>
      </c>
      <c r="D97" s="95">
        <f>(G71/D96)</f>
        <v>364.21394624999999</v>
      </c>
      <c r="E97" s="105">
        <f>(G71/E96)</f>
        <v>331.1035875</v>
      </c>
      <c r="F97" s="103"/>
      <c r="G97" s="104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  <c r="IU97" s="33"/>
    </row>
    <row r="98" spans="1:255" s="34" customFormat="1" ht="15.6" customHeight="1" x14ac:dyDescent="0.25">
      <c r="A98" s="61"/>
      <c r="B98" s="164" t="s">
        <v>116</v>
      </c>
      <c r="C98" s="164"/>
      <c r="D98" s="164"/>
      <c r="E98" s="164"/>
      <c r="F98" s="82"/>
      <c r="G98" s="82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  <c r="IT98" s="33"/>
      <c r="IU98" s="33"/>
    </row>
    <row r="99" spans="1:255" s="34" customFormat="1" ht="11.2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  <c r="IT99" s="33"/>
      <c r="IU99" s="33"/>
    </row>
    <row r="100" spans="1:255" s="107" customFormat="1" ht="11.25" customHeight="1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  <c r="FF100" s="106"/>
      <c r="FG100" s="106"/>
      <c r="FH100" s="106"/>
      <c r="FI100" s="106"/>
      <c r="FJ100" s="106"/>
      <c r="FK100" s="106"/>
      <c r="FL100" s="106"/>
      <c r="FM100" s="106"/>
      <c r="FN100" s="106"/>
      <c r="FO100" s="106"/>
      <c r="FP100" s="106"/>
      <c r="FQ100" s="106"/>
      <c r="FR100" s="106"/>
      <c r="FS100" s="106"/>
      <c r="FT100" s="106"/>
      <c r="FU100" s="106"/>
      <c r="FV100" s="106"/>
      <c r="FW100" s="106"/>
      <c r="FX100" s="106"/>
      <c r="FY100" s="106"/>
      <c r="FZ100" s="106"/>
      <c r="GA100" s="106"/>
      <c r="GB100" s="106"/>
      <c r="GC100" s="106"/>
      <c r="GD100" s="106"/>
      <c r="GE100" s="106"/>
      <c r="GF100" s="106"/>
      <c r="GG100" s="106"/>
      <c r="GH100" s="106"/>
      <c r="GI100" s="106"/>
      <c r="GJ100" s="106"/>
      <c r="GK100" s="106"/>
      <c r="GL100" s="106"/>
      <c r="GM100" s="106"/>
      <c r="GN100" s="106"/>
      <c r="GO100" s="106"/>
      <c r="GP100" s="106"/>
      <c r="GQ100" s="106"/>
      <c r="GR100" s="106"/>
      <c r="GS100" s="106"/>
      <c r="GT100" s="106"/>
      <c r="GU100" s="106"/>
      <c r="GV100" s="106"/>
      <c r="GW100" s="106"/>
      <c r="GX100" s="106"/>
      <c r="GY100" s="106"/>
      <c r="GZ100" s="106"/>
      <c r="HA100" s="106"/>
      <c r="HB100" s="106"/>
      <c r="HC100" s="106"/>
      <c r="HD100" s="106"/>
      <c r="HE100" s="106"/>
      <c r="HF100" s="106"/>
      <c r="HG100" s="106"/>
      <c r="HH100" s="106"/>
      <c r="HI100" s="106"/>
      <c r="HJ100" s="106"/>
      <c r="HK100" s="106"/>
      <c r="HL100" s="106"/>
      <c r="HM100" s="106"/>
      <c r="HN100" s="106"/>
      <c r="HO100" s="106"/>
      <c r="HP100" s="106"/>
      <c r="HQ100" s="106"/>
      <c r="HR100" s="106"/>
      <c r="HS100" s="106"/>
      <c r="HT100" s="106"/>
      <c r="HU100" s="106"/>
      <c r="HV100" s="106"/>
      <c r="HW100" s="106"/>
      <c r="HX100" s="106"/>
      <c r="HY100" s="106"/>
      <c r="HZ100" s="106"/>
      <c r="IA100" s="106"/>
      <c r="IB100" s="106"/>
      <c r="IC100" s="106"/>
      <c r="ID100" s="106"/>
      <c r="IE100" s="106"/>
      <c r="IF100" s="106"/>
      <c r="IG100" s="106"/>
      <c r="IH100" s="106"/>
      <c r="II100" s="106"/>
      <c r="IJ100" s="106"/>
      <c r="IK100" s="106"/>
      <c r="IL100" s="106"/>
      <c r="IM100" s="106"/>
      <c r="IN100" s="106"/>
      <c r="IO100" s="106"/>
      <c r="IP100" s="106"/>
      <c r="IQ100" s="106"/>
      <c r="IR100" s="106"/>
      <c r="IS100" s="106"/>
      <c r="IT100" s="106"/>
      <c r="IU100" s="106"/>
    </row>
    <row r="101" spans="1:255" s="107" customFormat="1" ht="11.25" customHeight="1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  <c r="DB101" s="106"/>
      <c r="DC101" s="106"/>
      <c r="DD101" s="106"/>
      <c r="DE101" s="106"/>
      <c r="DF101" s="106"/>
      <c r="DG101" s="106"/>
      <c r="DH101" s="106"/>
      <c r="DI101" s="106"/>
      <c r="DJ101" s="106"/>
      <c r="DK101" s="106"/>
      <c r="DL101" s="106"/>
      <c r="DM101" s="106"/>
      <c r="DN101" s="106"/>
      <c r="DO101" s="106"/>
      <c r="DP101" s="106"/>
      <c r="DQ101" s="106"/>
      <c r="DR101" s="106"/>
      <c r="DS101" s="106"/>
      <c r="DT101" s="106"/>
      <c r="DU101" s="106"/>
      <c r="DV101" s="106"/>
      <c r="DW101" s="106"/>
      <c r="DX101" s="106"/>
      <c r="DY101" s="106"/>
      <c r="DZ101" s="106"/>
      <c r="EA101" s="106"/>
      <c r="EB101" s="106"/>
      <c r="EC101" s="106"/>
      <c r="ED101" s="106"/>
      <c r="EE101" s="106"/>
      <c r="EF101" s="106"/>
      <c r="EG101" s="106"/>
      <c r="EH101" s="106"/>
      <c r="EI101" s="106"/>
      <c r="EJ101" s="106"/>
      <c r="EK101" s="106"/>
      <c r="EL101" s="106"/>
      <c r="EM101" s="106"/>
      <c r="EN101" s="106"/>
      <c r="EO101" s="106"/>
      <c r="EP101" s="106"/>
      <c r="EQ101" s="106"/>
      <c r="ER101" s="106"/>
      <c r="ES101" s="106"/>
      <c r="ET101" s="106"/>
      <c r="EU101" s="106"/>
      <c r="EV101" s="106"/>
      <c r="EW101" s="106"/>
      <c r="EX101" s="106"/>
      <c r="EY101" s="106"/>
      <c r="EZ101" s="106"/>
      <c r="FA101" s="106"/>
      <c r="FB101" s="106"/>
      <c r="FC101" s="106"/>
      <c r="FD101" s="106"/>
      <c r="FE101" s="106"/>
      <c r="FF101" s="106"/>
      <c r="FG101" s="106"/>
      <c r="FH101" s="106"/>
      <c r="FI101" s="106"/>
      <c r="FJ101" s="106"/>
      <c r="FK101" s="106"/>
      <c r="FL101" s="106"/>
      <c r="FM101" s="106"/>
      <c r="FN101" s="106"/>
      <c r="FO101" s="106"/>
      <c r="FP101" s="106"/>
      <c r="FQ101" s="106"/>
      <c r="FR101" s="106"/>
      <c r="FS101" s="106"/>
      <c r="FT101" s="106"/>
      <c r="FU101" s="106"/>
      <c r="FV101" s="106"/>
      <c r="FW101" s="106"/>
      <c r="FX101" s="106"/>
      <c r="FY101" s="106"/>
      <c r="FZ101" s="106"/>
      <c r="GA101" s="106"/>
      <c r="GB101" s="106"/>
      <c r="GC101" s="106"/>
      <c r="GD101" s="106"/>
      <c r="GE101" s="106"/>
      <c r="GF101" s="106"/>
      <c r="GG101" s="106"/>
      <c r="GH101" s="106"/>
      <c r="GI101" s="106"/>
      <c r="GJ101" s="106"/>
      <c r="GK101" s="106"/>
      <c r="GL101" s="106"/>
      <c r="GM101" s="106"/>
      <c r="GN101" s="106"/>
      <c r="GO101" s="106"/>
      <c r="GP101" s="106"/>
      <c r="GQ101" s="106"/>
      <c r="GR101" s="106"/>
      <c r="GS101" s="106"/>
      <c r="GT101" s="106"/>
      <c r="GU101" s="106"/>
      <c r="GV101" s="106"/>
      <c r="GW101" s="106"/>
      <c r="GX101" s="106"/>
      <c r="GY101" s="106"/>
      <c r="GZ101" s="106"/>
      <c r="HA101" s="106"/>
      <c r="HB101" s="106"/>
      <c r="HC101" s="106"/>
      <c r="HD101" s="106"/>
      <c r="HE101" s="106"/>
      <c r="HF101" s="106"/>
      <c r="HG101" s="106"/>
      <c r="HH101" s="106"/>
      <c r="HI101" s="106"/>
      <c r="HJ101" s="106"/>
      <c r="HK101" s="106"/>
      <c r="HL101" s="106"/>
      <c r="HM101" s="106"/>
      <c r="HN101" s="106"/>
      <c r="HO101" s="106"/>
      <c r="HP101" s="106"/>
      <c r="HQ101" s="106"/>
      <c r="HR101" s="106"/>
      <c r="HS101" s="106"/>
      <c r="HT101" s="106"/>
      <c r="HU101" s="106"/>
      <c r="HV101" s="106"/>
      <c r="HW101" s="106"/>
      <c r="HX101" s="106"/>
      <c r="HY101" s="106"/>
      <c r="HZ101" s="106"/>
      <c r="IA101" s="106"/>
      <c r="IB101" s="106"/>
      <c r="IC101" s="106"/>
      <c r="ID101" s="106"/>
      <c r="IE101" s="106"/>
      <c r="IF101" s="106"/>
      <c r="IG101" s="106"/>
      <c r="IH101" s="106"/>
      <c r="II101" s="106"/>
      <c r="IJ101" s="106"/>
      <c r="IK101" s="106"/>
      <c r="IL101" s="106"/>
      <c r="IM101" s="106"/>
      <c r="IN101" s="106"/>
      <c r="IO101" s="106"/>
      <c r="IP101" s="106"/>
      <c r="IQ101" s="106"/>
      <c r="IR101" s="106"/>
      <c r="IS101" s="106"/>
      <c r="IT101" s="106"/>
      <c r="IU101" s="106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2023-03-30T11:51:13Z</dcterms:modified>
  <cp:category/>
  <cp:contentStatus/>
</cp:coreProperties>
</file>