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C91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<sst xmlns="http://schemas.openxmlformats.org/spreadsheetml/2006/main" count="175" uniqueCount="119">
  <si>
    <t>RUBRO O CULTIVO</t>
  </si>
  <si>
    <t>COLIFLOR</t>
  </si>
  <si>
    <t>RENDIMIENTO (UNID/Há.)</t>
  </si>
  <si>
    <t>VARIEDAD</t>
  </si>
  <si>
    <t>BOLA DE NIEVE-SUPRIMAX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</si>
  <si>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</si>
  <si>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</si>
  <si>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</si>
  <si>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</si>
  <si>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</si>
  <si>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</si>
  <si>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</si>
  <si>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</si>
  <si>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</si>
  <si>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</si>
  <si>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</si>
  <si>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</si>
  <si>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</si>
  <si>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</si>
  <si>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</si>
  <si>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</si>
  <si>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</si>
  <si>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</si>
  <si>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</si>
  <si>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</si>
  <si>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</si>
  <si>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</si>
  <si>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</si>
  <si>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</si>
  <si>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TRASPLANTE (PLANTAC)</t>
  </si>
  <si>
    <t>JH</t>
  </si>
  <si>
    <t>ENERO</t>
  </si>
  <si>
    <t>APLIC. FERTILIZANTE</t>
  </si>
  <si>
    <t>FEBRERO-ABRIL</t>
  </si>
  <si>
    <t>PALEO ACEQUIA</t>
  </si>
  <si>
    <t>RIEGO-PREPLANTACION</t>
  </si>
  <si>
    <t>APLIC PESTICIDA</t>
  </si>
  <si>
    <t>LIMPIA MANUAL</t>
  </si>
  <si>
    <t>ENERO-MARZO</t>
  </si>
  <si>
    <t>RIEGO</t>
  </si>
  <si>
    <t>ENERO-MAZO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</si>
  <si>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</si>
  <si>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</si>
  <si>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</si>
  <si>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</si>
  <si>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</si>
  <si>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</si>
  <si>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</si>
  <si>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</si>
  <si>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</si>
  <si>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DIC-ENERO</t>
  </si>
  <si>
    <t>RASTRAJE (2)</t>
  </si>
  <si>
    <t>PLANTAC. Y FERT.</t>
  </si>
  <si>
    <t>ACEQUIADURA</t>
  </si>
  <si>
    <t>CULTIVACION Y FERT.</t>
  </si>
  <si>
    <t>MARZO-ABRIL</t>
  </si>
  <si>
    <t>APLICACIÓN FITOSAN</t>
  </si>
  <si>
    <t>FEBRERO-MAYO</t>
  </si>
  <si>
    <t>ACARREO INSUMOS</t>
  </si>
  <si>
    <t>ENERO-ABRIL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</si>
  <si>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</si>
  <si>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</si>
  <si>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</si>
  <si>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</si>
  <si>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</si>
  <si>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</si>
  <si>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</si>
  <si>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FEBRERO</t>
  </si>
  <si>
    <t>FERTILIZANTES</t>
  </si>
  <si>
    <t>UREA</t>
  </si>
  <si>
    <t>KG</t>
  </si>
  <si>
    <t>MEZCLA N P K</t>
  </si>
  <si>
    <t>INSECTICIDAS</t>
  </si>
  <si>
    <t>LIT</t>
  </si>
  <si>
    <t>HERBICIDAS</t>
  </si>
  <si>
    <t>FUNGUICIDAS</t>
  </si>
  <si>
    <t>ABRIL</t>
  </si>
  <si>
    <t>FERTILIZANTE FOLIAR</t>
  </si>
  <si>
    <t>FOSFIMAX 40-20</t>
  </si>
  <si>
    <t>Subtotal Insumos</t>
  </si>
  <si>
    <t>OTROS</t>
  </si>
  <si>
    <t>Item</t>
  </si>
  <si>
    <t xml:space="preserve">ANALISIS DE SUELOS </t>
  </si>
  <si>
    <t xml:space="preserve">UN  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</si>
  <si>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</si>
  <si>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</si>
  <si>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</si>
  <si>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</si>
  <si>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</si>
  <si>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</si>
  <si>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</si>
  <si>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</si>
  <si>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</si>
  <si>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</si>
  <si>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</si>
  <si>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</si>
  <si>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</si>
  <si>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</si>
  <si>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</si>
  <si>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</si>
  <si>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</si>
  <si>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</si>
  <si>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</si>
  <si>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</si>
  <si>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</si>
  <si>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</si>
  <si>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</si>
  <si>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</si>
  <si>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</si>
  <si>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</si>
  <si>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</si>
  <si>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</si>
  <si>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PYRIMOR O SIMILAR</t>
  </si>
  <si>
    <t>ZERO O SIMILAR</t>
  </si>
  <si>
    <t>DUAL GOLD 960  O SIMILAR</t>
  </si>
  <si>
    <t>RIDOMIL GOLD OSIMILAR</t>
  </si>
  <si>
    <t>BENOMIL 505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</si>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</sst>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Border="1" applyAlignment="1">
      <alignment horizontal="left" wrapText="1"/>
    </xf>
    <xf numFmtId="0" fontId="3" fillId="0" borderId="2" xfId="3" applyFont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/>
    <xf numFmtId="3" fontId="3" fillId="2" borderId="2" xfId="0" applyNumberFormat="1" applyFont="1" applyFill="1" applyBorder="1"/>
    <xf numFmtId="49" fontId="5" fillId="2" borderId="2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/>
    <xf numFmtId="0" fontId="3" fillId="2" borderId="1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167" fontId="3" fillId="2" borderId="2" xfId="0" applyNumberFormat="1" applyFont="1" applyFill="1" applyBorder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/>
    <xf numFmtId="0" fontId="19" fillId="0" borderId="0" xfId="0" applyFo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/>
    <xf numFmtId="0" fontId="15" fillId="2" borderId="21" xfId="0" applyFont="1" applyFill="1" applyBorder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righ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1</v>
      </c>
      <c r="D9" s="32"/>
      <c r="E9" s="110" t="s">
        <v>2</v>
      </c>
      <c r="F9" s="111"/>
      <c r="G9" s="70">
        <v>25000</v>
      </c>
    </row>
    <row r="10" spans="1:7" ht="15" customHeight="1">
      <c r="A10" s="3"/>
      <c r="B10" s="5" t="s">
        <v>3</v>
      </c>
      <c r="C10" s="26" t="s">
        <v>4</v>
      </c>
      <c r="D10" s="33"/>
      <c r="E10" s="108" t="s">
        <v>5</v>
      </c>
      <c r="F10" s="109"/>
      <c r="G10" s="6" t="s">
        <v>6</v>
      </c>
    </row>
    <row r="11" spans="1:7" ht="15" customHeight="1">
      <c r="A11" s="3"/>
      <c r="B11" s="5" t="s">
        <v>7</v>
      </c>
      <c r="C11" s="6" t="s">
        <v>8</v>
      </c>
      <c r="D11" s="33"/>
      <c r="E11" s="108" t="s">
        <v>9</v>
      </c>
      <c r="F11" s="109"/>
      <c r="G11" s="71">
        <v>500</v>
      </c>
    </row>
    <row r="12" spans="1:7" ht="15" customHeight="1">
      <c r="A12" s="3"/>
      <c r="B12" s="5" t="s">
        <v>10</v>
      </c>
      <c r="C12" s="26" t="s">
        <v>11</v>
      </c>
      <c r="D12" s="33"/>
      <c r="E12" s="23" t="s">
        <v>12</v>
      </c>
      <c r="F12" s="25"/>
      <c r="G12" s="14">
        <f>(G9*G11)</f>
        <v>12500000</v>
      </c>
    </row>
    <row r="13" spans="1:7" ht="15" customHeight="1">
      <c r="A13" s="3"/>
      <c r="B13" s="5" t="s">
        <v>13</v>
      </c>
      <c r="C13" s="26" t="s">
        <v>117</v>
      </c>
      <c r="D13" s="33"/>
      <c r="E13" s="108" t="s">
        <v>14</v>
      </c>
      <c r="F13" s="109"/>
      <c r="G13" s="6" t="s">
        <v>15</v>
      </c>
    </row>
    <row r="14" spans="1:7" ht="18" customHeight="1">
      <c r="A14" s="3"/>
      <c r="B14" s="5" t="s">
        <v>16</v>
      </c>
      <c r="C14" s="26" t="s">
        <v>117</v>
      </c>
      <c r="D14" s="33"/>
      <c r="E14" s="108" t="s">
        <v>17</v>
      </c>
      <c r="F14" s="109"/>
      <c r="G14" s="6" t="s">
        <v>6</v>
      </c>
    </row>
    <row r="15" spans="1:7" ht="21" customHeight="1">
      <c r="A15" s="3"/>
      <c r="B15" s="5" t="s">
        <v>18</v>
      </c>
      <c r="C15" s="117" t="s">
        <v>118</v>
      </c>
      <c r="D15" s="33"/>
      <c r="E15" s="112" t="s">
        <v>19</v>
      </c>
      <c r="F15" s="113"/>
      <c r="G15" s="7" t="s">
        <v>20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21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22</v>
      </c>
      <c r="C19" s="36"/>
      <c r="D19" s="36"/>
      <c r="E19" s="36"/>
      <c r="F19" s="36"/>
      <c r="G19" s="36"/>
    </row>
    <row r="20" spans="1:8" ht="24" customHeight="1">
      <c r="A20" s="3"/>
      <c r="B20" s="73" t="s">
        <v>23</v>
      </c>
      <c r="C20" s="73" t="s">
        <v>24</v>
      </c>
      <c r="D20" s="73" t="s">
        <v>25</v>
      </c>
      <c r="E20" s="73" t="s">
        <v>26</v>
      </c>
      <c r="F20" s="73" t="s">
        <v>27</v>
      </c>
      <c r="G20" s="73" t="s">
        <v>28</v>
      </c>
    </row>
    <row r="21" spans="1:8" ht="12.75" customHeight="1">
      <c r="A21" s="3"/>
      <c r="B21" s="10" t="s">
        <v>29</v>
      </c>
      <c r="C21" s="9" t="s">
        <v>30</v>
      </c>
      <c r="D21" s="11">
        <v>10</v>
      </c>
      <c r="E21" s="9" t="s">
        <v>31</v>
      </c>
      <c r="F21" s="27">
        <v>35000</v>
      </c>
      <c r="G21" s="27">
        <f>D21*F21</f>
        <v>350000</v>
      </c>
      <c r="H21" s="4"/>
    </row>
    <row r="22" spans="1:8" ht="12.75" customHeight="1">
      <c r="A22" s="3"/>
      <c r="B22" s="8" t="s">
        <v>32</v>
      </c>
      <c r="C22" s="9" t="s">
        <v>30</v>
      </c>
      <c r="D22" s="9">
        <v>3</v>
      </c>
      <c r="E22" s="9" t="s">
        <v>33</v>
      </c>
      <c r="F22" s="27">
        <v>35000</v>
      </c>
      <c r="G22" s="27">
        <f t="shared" ref="G22:G28" si="0">D22*F22</f>
        <v>105000</v>
      </c>
    </row>
    <row r="23" spans="1:8" ht="15">
      <c r="A23" s="3"/>
      <c r="B23" s="8" t="s">
        <v>34</v>
      </c>
      <c r="C23" s="9" t="s">
        <v>30</v>
      </c>
      <c r="D23" s="9">
        <v>1</v>
      </c>
      <c r="E23" s="9" t="s">
        <v>31</v>
      </c>
      <c r="F23" s="27">
        <v>35000</v>
      </c>
      <c r="G23" s="27">
        <f t="shared" si="0"/>
        <v>35000</v>
      </c>
      <c r="H23" s="4"/>
    </row>
    <row r="24" spans="1:8" ht="12.75" customHeight="1">
      <c r="A24" s="3"/>
      <c r="B24" s="8" t="s">
        <v>35</v>
      </c>
      <c r="C24" s="9" t="s">
        <v>30</v>
      </c>
      <c r="D24" s="9">
        <v>1</v>
      </c>
      <c r="E24" s="9" t="s">
        <v>31</v>
      </c>
      <c r="F24" s="27">
        <v>35000</v>
      </c>
      <c r="G24" s="27">
        <f t="shared" si="0"/>
        <v>35000</v>
      </c>
      <c r="H24" s="4"/>
    </row>
    <row r="25" spans="1:8" ht="12.75" customHeight="1">
      <c r="A25" s="3"/>
      <c r="B25" s="8" t="s">
        <v>36</v>
      </c>
      <c r="C25" s="9" t="s">
        <v>30</v>
      </c>
      <c r="D25" s="9">
        <v>2</v>
      </c>
      <c r="E25" s="9" t="s">
        <v>31</v>
      </c>
      <c r="F25" s="27">
        <v>35000</v>
      </c>
      <c r="G25" s="27">
        <f t="shared" si="0"/>
        <v>70000</v>
      </c>
      <c r="H25" s="4"/>
    </row>
    <row r="26" spans="1:8" ht="12.75" customHeight="1">
      <c r="A26" s="3"/>
      <c r="B26" s="10" t="s">
        <v>37</v>
      </c>
      <c r="C26" s="9" t="s">
        <v>30</v>
      </c>
      <c r="D26" s="11">
        <v>18</v>
      </c>
      <c r="E26" s="9" t="s">
        <v>38</v>
      </c>
      <c r="F26" s="27">
        <v>35000</v>
      </c>
      <c r="G26" s="27">
        <f t="shared" si="0"/>
        <v>630000</v>
      </c>
      <c r="H26" s="4"/>
    </row>
    <row r="27" spans="1:8" ht="12.75" customHeight="1">
      <c r="A27" s="3"/>
      <c r="B27" s="10" t="s">
        <v>39</v>
      </c>
      <c r="C27" s="9" t="s">
        <v>30</v>
      </c>
      <c r="D27" s="11">
        <v>11</v>
      </c>
      <c r="E27" s="11" t="s">
        <v>40</v>
      </c>
      <c r="F27" s="27">
        <v>35000</v>
      </c>
      <c r="G27" s="27">
        <f t="shared" si="0"/>
        <v>385000</v>
      </c>
      <c r="H27" s="4"/>
    </row>
    <row r="28" spans="1:8" ht="12.75" customHeight="1">
      <c r="A28" s="3"/>
      <c r="B28" s="10" t="s">
        <v>41</v>
      </c>
      <c r="C28" s="11" t="s">
        <v>30</v>
      </c>
      <c r="D28" s="11">
        <v>20</v>
      </c>
      <c r="E28" s="11" t="s">
        <v>6</v>
      </c>
      <c r="F28" s="27">
        <v>35000</v>
      </c>
      <c r="G28" s="27">
        <f t="shared" si="0"/>
        <v>700000</v>
      </c>
      <c r="H28" s="4"/>
    </row>
    <row r="29" spans="1:8" ht="12.75" customHeight="1">
      <c r="A29" s="3"/>
      <c r="B29" s="80" t="s">
        <v>42</v>
      </c>
      <c r="C29" s="74"/>
      <c r="D29" s="74"/>
      <c r="E29" s="74"/>
      <c r="F29" s="75"/>
      <c r="G29" s="76">
        <f>SUM(G21:G28)</f>
        <v>2310000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43</v>
      </c>
      <c r="C31" s="37"/>
      <c r="D31" s="37"/>
      <c r="E31" s="37"/>
      <c r="F31" s="36"/>
      <c r="G31" s="36"/>
    </row>
    <row r="32" spans="1:8" ht="24" customHeight="1">
      <c r="A32" s="3"/>
      <c r="B32" s="77" t="s">
        <v>23</v>
      </c>
      <c r="C32" s="73" t="s">
        <v>24</v>
      </c>
      <c r="D32" s="73" t="s">
        <v>44</v>
      </c>
      <c r="E32" s="77" t="s">
        <v>26</v>
      </c>
      <c r="F32" s="73" t="s">
        <v>27</v>
      </c>
      <c r="G32" s="77" t="s">
        <v>28</v>
      </c>
    </row>
    <row r="33" spans="1:11" ht="12" customHeight="1">
      <c r="A33" s="3"/>
      <c r="B33" s="78" t="s">
        <v>45</v>
      </c>
      <c r="C33" s="79"/>
      <c r="D33" s="79"/>
      <c r="E33" s="79"/>
      <c r="F33" s="78"/>
      <c r="G33" s="78"/>
    </row>
    <row r="34" spans="1:11" ht="12" customHeight="1">
      <c r="A34" s="3"/>
      <c r="B34" s="80" t="s">
        <v>46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47</v>
      </c>
      <c r="C36" s="37"/>
      <c r="D36" s="37"/>
      <c r="E36" s="37"/>
      <c r="F36" s="36"/>
      <c r="G36" s="36"/>
    </row>
    <row r="37" spans="1:11" ht="24" customHeight="1">
      <c r="A37" s="3"/>
      <c r="B37" s="77" t="s">
        <v>23</v>
      </c>
      <c r="C37" s="77" t="s">
        <v>24</v>
      </c>
      <c r="D37" s="77" t="s">
        <v>44</v>
      </c>
      <c r="E37" s="77" t="s">
        <v>26</v>
      </c>
      <c r="F37" s="73" t="s">
        <v>27</v>
      </c>
      <c r="G37" s="77" t="s">
        <v>28</v>
      </c>
    </row>
    <row r="38" spans="1:11" ht="12.75" customHeight="1">
      <c r="A38" s="3"/>
      <c r="B38" s="12" t="s">
        <v>48</v>
      </c>
      <c r="C38" s="13" t="s">
        <v>49</v>
      </c>
      <c r="D38" s="28">
        <v>1</v>
      </c>
      <c r="E38" s="13" t="s">
        <v>50</v>
      </c>
      <c r="F38" s="14">
        <v>75000</v>
      </c>
      <c r="G38" s="14">
        <f>D38*F38</f>
        <v>75000</v>
      </c>
    </row>
    <row r="39" spans="1:11" ht="12.75" customHeight="1">
      <c r="A39" s="3"/>
      <c r="B39" s="12" t="s">
        <v>51</v>
      </c>
      <c r="C39" s="13" t="s">
        <v>49</v>
      </c>
      <c r="D39" s="28">
        <v>1</v>
      </c>
      <c r="E39" s="13" t="s">
        <v>50</v>
      </c>
      <c r="F39" s="14">
        <v>55000</v>
      </c>
      <c r="G39" s="14">
        <f t="shared" ref="G39:G44" si="1">D39*F39</f>
        <v>55000</v>
      </c>
    </row>
    <row r="40" spans="1:11" ht="12.75" customHeight="1">
      <c r="A40" s="3"/>
      <c r="B40" s="12" t="s">
        <v>52</v>
      </c>
      <c r="C40" s="13" t="s">
        <v>49</v>
      </c>
      <c r="D40" s="28">
        <v>1</v>
      </c>
      <c r="E40" s="13" t="s">
        <v>31</v>
      </c>
      <c r="F40" s="14">
        <v>40000</v>
      </c>
      <c r="G40" s="14">
        <f t="shared" si="1"/>
        <v>40000</v>
      </c>
    </row>
    <row r="41" spans="1:11" ht="12.75" customHeight="1">
      <c r="A41" s="3"/>
      <c r="B41" s="12" t="s">
        <v>53</v>
      </c>
      <c r="C41" s="13" t="s">
        <v>49</v>
      </c>
      <c r="D41" s="28">
        <v>1</v>
      </c>
      <c r="E41" s="13" t="s">
        <v>31</v>
      </c>
      <c r="F41" s="14">
        <v>25000</v>
      </c>
      <c r="G41" s="14">
        <f t="shared" si="1"/>
        <v>25000</v>
      </c>
    </row>
    <row r="42" spans="1:11" ht="12.75" customHeight="1">
      <c r="A42" s="3"/>
      <c r="B42" s="12" t="s">
        <v>54</v>
      </c>
      <c r="C42" s="13" t="s">
        <v>49</v>
      </c>
      <c r="D42" s="28">
        <v>1</v>
      </c>
      <c r="E42" s="13" t="s">
        <v>55</v>
      </c>
      <c r="F42" s="14">
        <v>40000</v>
      </c>
      <c r="G42" s="14">
        <f t="shared" si="1"/>
        <v>40000</v>
      </c>
    </row>
    <row r="43" spans="1:11" ht="12.75" customHeight="1">
      <c r="A43" s="3"/>
      <c r="B43" s="12" t="s">
        <v>56</v>
      </c>
      <c r="C43" s="13" t="s">
        <v>49</v>
      </c>
      <c r="D43" s="28">
        <v>1</v>
      </c>
      <c r="E43" s="13" t="s">
        <v>57</v>
      </c>
      <c r="F43" s="14">
        <v>25000</v>
      </c>
      <c r="G43" s="14">
        <f t="shared" si="1"/>
        <v>25000</v>
      </c>
    </row>
    <row r="44" spans="1:11" ht="12.75" customHeight="1">
      <c r="A44" s="3"/>
      <c r="B44" s="12" t="s">
        <v>58</v>
      </c>
      <c r="C44" s="13" t="s">
        <v>49</v>
      </c>
      <c r="D44" s="28">
        <v>1</v>
      </c>
      <c r="E44" s="13" t="s">
        <v>59</v>
      </c>
      <c r="F44" s="14">
        <v>25000</v>
      </c>
      <c r="G44" s="14">
        <f t="shared" si="1"/>
        <v>25000</v>
      </c>
    </row>
    <row r="45" spans="1:11" ht="12.75" customHeight="1">
      <c r="A45" s="3"/>
      <c r="B45" s="80" t="s">
        <v>60</v>
      </c>
      <c r="C45" s="74"/>
      <c r="D45" s="74"/>
      <c r="E45" s="74"/>
      <c r="F45" s="75"/>
      <c r="G45" s="76">
        <f>SUM(G38:G44)</f>
        <v>285000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61</v>
      </c>
      <c r="C47" s="37"/>
      <c r="D47" s="37"/>
      <c r="E47" s="37"/>
      <c r="F47" s="36"/>
      <c r="G47" s="36"/>
    </row>
    <row r="48" spans="1:11" ht="24" customHeight="1">
      <c r="A48" s="3"/>
      <c r="B48" s="73" t="s">
        <v>62</v>
      </c>
      <c r="C48" s="73" t="s">
        <v>63</v>
      </c>
      <c r="D48" s="73" t="s">
        <v>64</v>
      </c>
      <c r="E48" s="73" t="s">
        <v>26</v>
      </c>
      <c r="F48" s="73" t="s">
        <v>27</v>
      </c>
      <c r="G48" s="73" t="s">
        <v>28</v>
      </c>
      <c r="K48" s="2"/>
    </row>
    <row r="49" spans="1:11" ht="12.75" customHeight="1">
      <c r="A49" s="3"/>
      <c r="B49" s="18" t="s">
        <v>65</v>
      </c>
      <c r="C49" s="16" t="s">
        <v>66</v>
      </c>
      <c r="D49" s="29">
        <v>30000</v>
      </c>
      <c r="E49" s="16" t="s">
        <v>67</v>
      </c>
      <c r="F49" s="17">
        <v>50</v>
      </c>
      <c r="G49" s="29">
        <f>D49*F49</f>
        <v>1500000</v>
      </c>
      <c r="K49" s="2"/>
    </row>
    <row r="50" spans="1:11" ht="12.75" customHeight="1">
      <c r="A50" s="3"/>
      <c r="B50" s="18" t="s">
        <v>68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69</v>
      </c>
      <c r="C51" s="19" t="s">
        <v>70</v>
      </c>
      <c r="D51" s="20">
        <v>350</v>
      </c>
      <c r="E51" s="19" t="s">
        <v>55</v>
      </c>
      <c r="F51" s="21">
        <v>1000</v>
      </c>
      <c r="G51" s="31">
        <f>(D51*F51)</f>
        <v>350000</v>
      </c>
    </row>
    <row r="52" spans="1:11" ht="12.75" customHeight="1">
      <c r="A52" s="3"/>
      <c r="B52" s="12" t="s">
        <v>71</v>
      </c>
      <c r="C52" s="19" t="s">
        <v>70</v>
      </c>
      <c r="D52" s="20">
        <v>400</v>
      </c>
      <c r="E52" s="19" t="s">
        <v>67</v>
      </c>
      <c r="F52" s="21">
        <v>1140</v>
      </c>
      <c r="G52" s="31">
        <f>(D52*F52)</f>
        <v>456000</v>
      </c>
    </row>
    <row r="53" spans="1:11" ht="12.75" customHeight="1">
      <c r="A53" s="3"/>
      <c r="B53" s="22" t="s">
        <v>72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112</v>
      </c>
      <c r="C54" s="24" t="s">
        <v>70</v>
      </c>
      <c r="D54" s="25">
        <v>1</v>
      </c>
      <c r="E54" s="19" t="s">
        <v>31</v>
      </c>
      <c r="F54" s="21">
        <v>98000</v>
      </c>
      <c r="G54" s="31">
        <f t="shared" si="2"/>
        <v>98000</v>
      </c>
    </row>
    <row r="55" spans="1:11" ht="12.75" customHeight="1">
      <c r="A55" s="3"/>
      <c r="B55" s="23" t="s">
        <v>113</v>
      </c>
      <c r="C55" s="24" t="s">
        <v>73</v>
      </c>
      <c r="D55" s="25">
        <v>1.5</v>
      </c>
      <c r="E55" s="19" t="s">
        <v>38</v>
      </c>
      <c r="F55" s="21">
        <v>56000</v>
      </c>
      <c r="G55" s="31">
        <f t="shared" si="2"/>
        <v>84000</v>
      </c>
    </row>
    <row r="56" spans="1:11" ht="12.75" customHeight="1">
      <c r="A56" s="3"/>
      <c r="B56" s="22" t="s">
        <v>74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114</v>
      </c>
      <c r="C57" s="24" t="s">
        <v>73</v>
      </c>
      <c r="D57" s="25">
        <v>1.5</v>
      </c>
      <c r="E57" s="24" t="s">
        <v>67</v>
      </c>
      <c r="F57" s="21">
        <v>47000</v>
      </c>
      <c r="G57" s="31">
        <f t="shared" si="2"/>
        <v>70500</v>
      </c>
    </row>
    <row r="58" spans="1:11" ht="12.75" customHeight="1">
      <c r="A58" s="3"/>
      <c r="B58" s="22" t="s">
        <v>75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115</v>
      </c>
      <c r="C59" s="24" t="s">
        <v>70</v>
      </c>
      <c r="D59" s="25">
        <v>2</v>
      </c>
      <c r="E59" s="24" t="s">
        <v>55</v>
      </c>
      <c r="F59" s="21">
        <v>32800</v>
      </c>
      <c r="G59" s="31">
        <f t="shared" si="2"/>
        <v>65600</v>
      </c>
    </row>
    <row r="60" spans="1:11" ht="12.75" customHeight="1">
      <c r="A60" s="3"/>
      <c r="B60" s="23" t="s">
        <v>116</v>
      </c>
      <c r="C60" s="24" t="s">
        <v>70</v>
      </c>
      <c r="D60" s="25">
        <v>1</v>
      </c>
      <c r="E60" s="24" t="s">
        <v>76</v>
      </c>
      <c r="F60" s="21">
        <v>16000</v>
      </c>
      <c r="G60" s="31">
        <f t="shared" si="2"/>
        <v>16000</v>
      </c>
    </row>
    <row r="61" spans="1:11" ht="12.75" customHeight="1">
      <c r="A61" s="3"/>
      <c r="B61" s="22" t="s">
        <v>77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78</v>
      </c>
      <c r="C62" s="19" t="s">
        <v>73</v>
      </c>
      <c r="D62" s="20">
        <v>3</v>
      </c>
      <c r="E62" s="19" t="s">
        <v>33</v>
      </c>
      <c r="F62" s="21">
        <v>11000</v>
      </c>
      <c r="G62" s="31">
        <f t="shared" si="2"/>
        <v>33000</v>
      </c>
    </row>
    <row r="63" spans="1:11" ht="13.5" customHeight="1">
      <c r="A63" s="3"/>
      <c r="B63" s="80" t="s">
        <v>79</v>
      </c>
      <c r="C63" s="74"/>
      <c r="D63" s="74"/>
      <c r="E63" s="74"/>
      <c r="F63" s="75"/>
      <c r="G63" s="76">
        <f>SUM(G49:G62)</f>
        <v>2673100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80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81</v>
      </c>
      <c r="C66" s="73" t="s">
        <v>63</v>
      </c>
      <c r="D66" s="73" t="s">
        <v>64</v>
      </c>
      <c r="E66" s="77" t="s">
        <v>26</v>
      </c>
      <c r="F66" s="73" t="s">
        <v>27</v>
      </c>
      <c r="G66" s="77" t="s">
        <v>28</v>
      </c>
    </row>
    <row r="67" spans="1:255" ht="12.75" customHeight="1">
      <c r="A67" s="3"/>
      <c r="B67" s="81" t="s">
        <v>82</v>
      </c>
      <c r="C67" s="19" t="s">
        <v>83</v>
      </c>
      <c r="D67" s="82">
        <v>1</v>
      </c>
      <c r="E67" s="13" t="s">
        <v>84</v>
      </c>
      <c r="F67" s="21">
        <v>33515</v>
      </c>
      <c r="G67" s="21">
        <f>(D67*F67)</f>
        <v>33515</v>
      </c>
    </row>
    <row r="68" spans="1:255" s="97" customFormat="1" ht="13.5" customHeight="1">
      <c r="A68" s="93"/>
      <c r="B68" s="80" t="s">
        <v>85</v>
      </c>
      <c r="C68" s="94"/>
      <c r="D68" s="94"/>
      <c r="E68" s="94"/>
      <c r="F68" s="95"/>
      <c r="G68" s="76">
        <f>SUM(G67:G67)</f>
        <v>33515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86</v>
      </c>
      <c r="C70" s="84"/>
      <c r="D70" s="84"/>
      <c r="E70" s="84"/>
      <c r="F70" s="84"/>
      <c r="G70" s="85">
        <f>G29+G45+G63+G68</f>
        <v>5301615</v>
      </c>
    </row>
    <row r="71" spans="1:255" ht="12" customHeight="1">
      <c r="A71" s="3"/>
      <c r="B71" s="86" t="s">
        <v>87</v>
      </c>
      <c r="C71" s="40"/>
      <c r="D71" s="40"/>
      <c r="E71" s="40"/>
      <c r="F71" s="40"/>
      <c r="G71" s="87">
        <f>G70*0.05</f>
        <v>265080.75</v>
      </c>
    </row>
    <row r="72" spans="1:255" ht="12" customHeight="1">
      <c r="A72" s="3"/>
      <c r="B72" s="88" t="s">
        <v>88</v>
      </c>
      <c r="C72" s="39"/>
      <c r="D72" s="39"/>
      <c r="E72" s="39"/>
      <c r="F72" s="39"/>
      <c r="G72" s="89">
        <f>G71+G70</f>
        <v>5566695.75</v>
      </c>
    </row>
    <row r="73" spans="1:255" ht="12" customHeight="1">
      <c r="A73" s="3"/>
      <c r="B73" s="86" t="s">
        <v>89</v>
      </c>
      <c r="C73" s="40"/>
      <c r="D73" s="40"/>
      <c r="E73" s="40"/>
      <c r="F73" s="40"/>
      <c r="G73" s="87">
        <f>G12</f>
        <v>12500000</v>
      </c>
    </row>
    <row r="74" spans="1:255" ht="12" customHeight="1">
      <c r="A74" s="3"/>
      <c r="B74" s="90" t="s">
        <v>90</v>
      </c>
      <c r="C74" s="91"/>
      <c r="D74" s="91"/>
      <c r="E74" s="91"/>
      <c r="F74" s="91"/>
      <c r="G74" s="92">
        <f>G73-G72</f>
        <v>6933304.25</v>
      </c>
    </row>
    <row r="75" spans="1:255" ht="12" customHeight="1">
      <c r="A75" s="3"/>
      <c r="B75" s="43" t="s">
        <v>91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92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93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94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95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96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97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98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99</v>
      </c>
      <c r="C85" s="107"/>
      <c r="D85" s="54"/>
      <c r="E85" s="45"/>
      <c r="F85" s="45"/>
      <c r="G85" s="51"/>
    </row>
    <row r="86" spans="1:7" ht="12" customHeight="1">
      <c r="A86" s="3"/>
      <c r="B86" s="55" t="s">
        <v>81</v>
      </c>
      <c r="C86" s="56" t="s">
        <v>100</v>
      </c>
      <c r="D86" s="57" t="s">
        <v>101</v>
      </c>
      <c r="E86" s="45"/>
      <c r="F86" s="45"/>
      <c r="G86" s="51"/>
    </row>
    <row r="87" spans="1:7" ht="12" customHeight="1">
      <c r="A87" s="3"/>
      <c r="B87" s="58" t="s">
        <v>102</v>
      </c>
      <c r="C87" s="59">
        <f>G29</f>
        <v>2310000</v>
      </c>
      <c r="D87" s="60">
        <f>(C87/C93)</f>
        <v>0.41496789185936739</v>
      </c>
      <c r="E87" s="45"/>
      <c r="F87" s="45"/>
      <c r="G87" s="51"/>
    </row>
    <row r="88" spans="1:7" ht="12" customHeight="1">
      <c r="A88" s="3"/>
      <c r="B88" s="58" t="s">
        <v>103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104</v>
      </c>
      <c r="C89" s="59">
        <f>G45</f>
        <v>285000</v>
      </c>
      <c r="D89" s="60">
        <f>(C89/C93)</f>
        <v>5.119733730732455E-2</v>
      </c>
      <c r="E89" s="45"/>
      <c r="F89" s="45"/>
      <c r="G89" s="51"/>
    </row>
    <row r="90" spans="1:7" ht="12" customHeight="1">
      <c r="A90" s="3"/>
      <c r="B90" s="58" t="s">
        <v>62</v>
      </c>
      <c r="C90" s="59">
        <f>G63</f>
        <v>2673100</v>
      </c>
      <c r="D90" s="60">
        <f>(C90/C93)</f>
        <v>0.48019509598669913</v>
      </c>
      <c r="E90" s="45"/>
      <c r="F90" s="45"/>
      <c r="G90" s="51"/>
    </row>
    <row r="91" spans="1:7" ht="12" customHeight="1">
      <c r="A91" s="3"/>
      <c r="B91" s="58" t="s">
        <v>105</v>
      </c>
      <c r="C91" s="62">
        <f>G68</f>
        <v>33515</v>
      </c>
      <c r="D91" s="60">
        <f>(C91/C93)</f>
        <v>6.020627227561341E-3</v>
      </c>
      <c r="E91" s="46"/>
      <c r="F91" s="46"/>
      <c r="G91" s="51"/>
    </row>
    <row r="92" spans="1:7" ht="12" customHeight="1">
      <c r="A92" s="3"/>
      <c r="B92" s="58" t="s">
        <v>106</v>
      </c>
      <c r="C92" s="62">
        <f>G71</f>
        <v>265080.75</v>
      </c>
      <c r="D92" s="60">
        <f>(C92/C93)</f>
        <v>4.7619047619047616E-2</v>
      </c>
      <c r="E92" s="46"/>
      <c r="F92" s="46"/>
      <c r="G92" s="51"/>
    </row>
    <row r="93" spans="1:7" ht="12" customHeight="1">
      <c r="A93" s="3"/>
      <c r="B93" s="55" t="s">
        <v>107</v>
      </c>
      <c r="C93" s="63">
        <f>SUM(C87:C92)</f>
        <v>5566695.75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108</v>
      </c>
      <c r="D96" s="65"/>
      <c r="E96" s="65"/>
      <c r="F96" s="46"/>
      <c r="G96" s="51"/>
    </row>
    <row r="97" spans="1:7" ht="12" customHeight="1">
      <c r="A97" s="3"/>
      <c r="B97" s="55" t="s">
        <v>109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110</v>
      </c>
      <c r="C98" s="63">
        <f>(G72/C97)</f>
        <v>278.3347875</v>
      </c>
      <c r="D98" s="63">
        <f>(G72/D97)</f>
        <v>222.66783000000001</v>
      </c>
      <c r="E98" s="63">
        <f>(G72/E97)</f>
        <v>185.55652499999999</v>
      </c>
      <c r="F98" s="47"/>
      <c r="G98" s="53"/>
    </row>
    <row r="99" spans="1:7" ht="12" customHeight="1">
      <c r="A99" s="3"/>
      <c r="B99" s="43" t="s">
        <v>111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2023-03-20T12:10:40Z</dcterms:modified>
  <cp:category/>
  <cp:contentStatus/>
</cp:coreProperties>
</file>