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Damasco" sheetId="19" r:id="rId1"/>
  </sheets>
  <definedNames>
    <definedName name="_xlnm.Print_Area" localSheetId="0">Damasco!$A$1:$G$82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9" l="1"/>
  <c r="G51" i="19" s="1"/>
  <c r="D80" i="19" l="1"/>
  <c r="C71" i="19"/>
  <c r="C74" i="19"/>
  <c r="G44" i="19"/>
  <c r="G42" i="19"/>
  <c r="G41" i="19"/>
  <c r="G35" i="19"/>
  <c r="G36" i="19" s="1"/>
  <c r="G25" i="19"/>
  <c r="G24" i="19"/>
  <c r="G23" i="19"/>
  <c r="G22" i="19"/>
  <c r="G21" i="19"/>
  <c r="G12" i="19"/>
  <c r="G56" i="19" s="1"/>
  <c r="C72" i="19" l="1"/>
  <c r="G53" i="19"/>
  <c r="G46" i="19"/>
  <c r="C73" i="19" s="1"/>
  <c r="G26" i="19"/>
  <c r="C70" i="19" s="1"/>
  <c r="G54" i="19" l="1"/>
  <c r="C75" i="19" s="1"/>
  <c r="G55" i="19" l="1"/>
  <c r="E81" i="19" s="1"/>
  <c r="C76" i="19"/>
  <c r="G57" i="19" l="1"/>
  <c r="C81" i="19"/>
  <c r="D81" i="19"/>
  <c r="D73" i="19"/>
  <c r="D72" i="19"/>
  <c r="D74" i="19"/>
  <c r="D70" i="19"/>
  <c r="D75" i="19"/>
  <c r="D76" i="19" l="1"/>
</calcChain>
</file>

<file path=xl/sharedStrings.xml><?xml version="1.0" encoding="utf-8"?>
<sst xmlns="http://schemas.openxmlformats.org/spreadsheetml/2006/main" count="133" uniqueCount="96">
  <si>
    <t>RUBRO O CULTIVO</t>
  </si>
  <si>
    <t>VARIEDAD</t>
  </si>
  <si>
    <t>FECHA ESTIMADA  PRECIO VENTA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</si>
  <si>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</si>
  <si>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</si>
  <si>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</si>
  <si>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</si>
  <si>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</si>
  <si>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</si>
  <si>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</si>
  <si>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</si>
  <si>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</si>
  <si>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</si>
  <si>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Todas las comunas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</si>
  <si>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</si>
  <si>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</si>
  <si>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</si>
  <si>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</si>
  <si>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</si>
  <si>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</si>
  <si>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</si>
  <si>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</si>
  <si>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</si>
  <si>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</si>
  <si>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</si>
  <si>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</si>
  <si>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</si>
  <si>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</si>
  <si>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Aplicación de productos fitosanitarios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</si>
  <si>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</si>
  <si>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</si>
  <si>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</si>
  <si>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</si>
  <si>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</si>
  <si>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</si>
  <si>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</si>
  <si>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</si>
  <si>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</si>
  <si>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</si>
  <si>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</si>
  <si>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</si>
  <si>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</si>
  <si>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</si>
  <si>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</si>
  <si>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</si>
  <si>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>HERBICIDA</t>
  </si>
  <si>
    <t>INSECTICIDA</t>
  </si>
  <si>
    <t>Subtotal Insumos</t>
  </si>
  <si>
    <t>OTROS</t>
  </si>
  <si>
    <t>Item</t>
  </si>
  <si>
    <t>Octubre</t>
  </si>
  <si>
    <t>Electricidad</t>
  </si>
  <si>
    <t>Kw/hora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</si>
  <si>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</si>
  <si>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</si>
  <si>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</si>
  <si>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</si>
  <si>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</si>
  <si>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</si>
  <si>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</si>
  <si>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</si>
  <si>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</si>
  <si>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</si>
  <si>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</si>
  <si>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</si>
  <si>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</si>
  <si>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</si>
  <si>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</si>
  <si>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</si>
  <si>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</si>
  <si>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</si>
  <si>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</si>
  <si>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</si>
  <si>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</si>
  <si>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</si>
  <si>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</si>
  <si>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</si>
  <si>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</si>
  <si>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</si>
  <si>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</si>
  <si>
    <t>Control de malezas</t>
  </si>
  <si>
    <t>Sequía</t>
  </si>
  <si>
    <t>L</t>
  </si>
  <si>
    <t>Damasco (Año 5)</t>
  </si>
  <si>
    <t>RENDIMIENTO (kg/ha)</t>
  </si>
  <si>
    <t>Dina - Tilton</t>
  </si>
  <si>
    <t>Noviembre - Enero</t>
  </si>
  <si>
    <t>Mercado Interno</t>
  </si>
  <si>
    <t>Cosecha y selección del producto</t>
  </si>
  <si>
    <t>Maquinaria aplicación de agroquimico</t>
  </si>
  <si>
    <t xml:space="preserve">Septiembre - Mayo </t>
  </si>
  <si>
    <t>Ultrasol Producción</t>
  </si>
  <si>
    <t>Noviembre - Mayo</t>
  </si>
  <si>
    <t>MARZO 2023</t>
  </si>
  <si>
    <t>Riego y aplicación de fertilizantes</t>
  </si>
  <si>
    <t>Glifosato 480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</si>
</sst>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9"/>
    <xf numFmtId="0" fontId="3" fillId="0" borderId="19"/>
    <xf numFmtId="0" fontId="3" fillId="0" borderId="19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5" fillId="0" borderId="57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2" fillId="9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5</xdr:col>
      <xdr:colOff>753940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597364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U95"/>
  <sheetViews>
    <sheetView tabSelected="1" workbookViewId="0">
      <selection activeCell="B1" sqref="B1:G8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7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3" customWidth="1"/>
    <col min="8" max="8" width="13.140625" style="1" bestFit="1" customWidth="1"/>
    <col min="9" max="255" width="10.85546875" style="1" customWidth="1"/>
  </cols>
  <sheetData>
    <row r="1" spans="1:10" ht="15" customHeight="1" x14ac:dyDescent="0.25">
      <c r="A1" s="2"/>
      <c r="B1" s="126"/>
      <c r="C1" s="126"/>
      <c r="D1" s="126"/>
      <c r="E1" s="126"/>
      <c r="F1" s="126"/>
      <c r="G1" s="138"/>
    </row>
    <row r="2" spans="1:10" ht="15" customHeight="1" x14ac:dyDescent="0.25">
      <c r="A2" s="2"/>
      <c r="B2" s="126"/>
      <c r="C2" s="126"/>
      <c r="D2" s="126"/>
      <c r="E2" s="126"/>
      <c r="F2" s="126"/>
      <c r="G2" s="138"/>
    </row>
    <row r="3" spans="1:10" ht="15" customHeight="1" x14ac:dyDescent="0.25">
      <c r="A3" s="2"/>
      <c r="B3" s="126"/>
      <c r="C3" s="126"/>
      <c r="D3" s="126"/>
      <c r="E3" s="126"/>
      <c r="F3" s="126"/>
      <c r="G3" s="138"/>
    </row>
    <row r="4" spans="1:10" ht="15" customHeight="1" x14ac:dyDescent="0.25">
      <c r="A4" s="2"/>
      <c r="B4" s="126"/>
      <c r="C4" s="126"/>
      <c r="D4" s="126"/>
      <c r="E4" s="126"/>
      <c r="F4" s="126"/>
      <c r="G4" s="138"/>
    </row>
    <row r="5" spans="1:10" ht="15" customHeight="1" x14ac:dyDescent="0.25">
      <c r="A5" s="2"/>
      <c r="B5" s="126"/>
      <c r="C5" s="126"/>
      <c r="D5" s="126"/>
      <c r="E5" s="126"/>
      <c r="F5" s="126"/>
      <c r="G5" s="138"/>
    </row>
    <row r="6" spans="1:10" ht="15" customHeight="1" x14ac:dyDescent="0.25">
      <c r="A6" s="2"/>
      <c r="B6" s="126"/>
      <c r="C6" s="126"/>
      <c r="D6" s="126"/>
      <c r="E6" s="126"/>
      <c r="F6" s="126"/>
      <c r="G6" s="138"/>
    </row>
    <row r="7" spans="1:10" ht="15" customHeight="1" x14ac:dyDescent="0.25">
      <c r="A7" s="2"/>
      <c r="B7" s="126"/>
      <c r="C7" s="126"/>
      <c r="D7" s="126"/>
      <c r="E7" s="126"/>
      <c r="F7" s="126"/>
      <c r="G7" s="138"/>
    </row>
    <row r="8" spans="1:10" ht="15" customHeight="1" x14ac:dyDescent="0.25">
      <c r="A8" s="2"/>
      <c r="B8" s="124"/>
      <c r="C8" s="125"/>
      <c r="D8" s="126"/>
      <c r="E8" s="125"/>
      <c r="F8" s="125"/>
      <c r="G8" s="127"/>
    </row>
    <row r="9" spans="1:10" ht="12" customHeight="1" x14ac:dyDescent="0.25">
      <c r="A9" s="3"/>
      <c r="B9" s="30" t="s">
        <v>0</v>
      </c>
      <c r="C9" s="5" t="s">
        <v>83</v>
      </c>
      <c r="D9" s="31"/>
      <c r="E9" s="165" t="s">
        <v>84</v>
      </c>
      <c r="F9" s="166"/>
      <c r="G9" s="28">
        <v>30000</v>
      </c>
    </row>
    <row r="10" spans="1:10" ht="15" customHeight="1" x14ac:dyDescent="0.25">
      <c r="A10" s="3"/>
      <c r="B10" s="4" t="s">
        <v>1</v>
      </c>
      <c r="C10" s="24" t="s">
        <v>85</v>
      </c>
      <c r="D10" s="31"/>
      <c r="E10" s="167" t="s">
        <v>2</v>
      </c>
      <c r="F10" s="168"/>
      <c r="G10" s="5" t="s">
        <v>86</v>
      </c>
      <c r="I10" s="114"/>
      <c r="J10" s="114"/>
    </row>
    <row r="11" spans="1:10" ht="15" customHeight="1" x14ac:dyDescent="0.25">
      <c r="A11" s="3"/>
      <c r="B11" s="4" t="s">
        <v>3</v>
      </c>
      <c r="C11" s="5" t="s">
        <v>4</v>
      </c>
      <c r="D11" s="31"/>
      <c r="E11" s="169" t="s">
        <v>5</v>
      </c>
      <c r="F11" s="170"/>
      <c r="G11" s="22">
        <v>370</v>
      </c>
    </row>
    <row r="12" spans="1:10" ht="15" customHeight="1" x14ac:dyDescent="0.25">
      <c r="A12" s="3"/>
      <c r="B12" s="4" t="s">
        <v>6</v>
      </c>
      <c r="C12" s="6" t="s">
        <v>7</v>
      </c>
      <c r="D12" s="31"/>
      <c r="E12" s="122" t="s">
        <v>8</v>
      </c>
      <c r="F12" s="123"/>
      <c r="G12" s="16">
        <f>G9*G11</f>
        <v>11100000</v>
      </c>
    </row>
    <row r="13" spans="1:10" ht="15" customHeight="1" x14ac:dyDescent="0.25">
      <c r="A13" s="3"/>
      <c r="B13" s="4" t="s">
        <v>9</v>
      </c>
      <c r="C13" s="5" t="s">
        <v>10</v>
      </c>
      <c r="D13" s="31"/>
      <c r="E13" s="167" t="s">
        <v>11</v>
      </c>
      <c r="F13" s="168"/>
      <c r="G13" s="5" t="s">
        <v>87</v>
      </c>
    </row>
    <row r="14" spans="1:10" ht="15" customHeight="1" x14ac:dyDescent="0.25">
      <c r="A14" s="3"/>
      <c r="B14" s="4" t="s">
        <v>12</v>
      </c>
      <c r="C14" s="5" t="s">
        <v>13</v>
      </c>
      <c r="D14" s="31"/>
      <c r="E14" s="167" t="s">
        <v>14</v>
      </c>
      <c r="F14" s="168"/>
      <c r="G14" s="5" t="s">
        <v>86</v>
      </c>
    </row>
    <row r="15" spans="1:10" ht="15" customHeight="1" x14ac:dyDescent="0.25">
      <c r="A15" s="3"/>
      <c r="B15" s="4" t="s">
        <v>15</v>
      </c>
      <c r="C15" s="156" t="s">
        <v>93</v>
      </c>
      <c r="D15" s="31"/>
      <c r="E15" s="171" t="s">
        <v>16</v>
      </c>
      <c r="F15" s="172"/>
      <c r="G15" s="6" t="s">
        <v>81</v>
      </c>
    </row>
    <row r="16" spans="1:10" ht="12" customHeight="1" x14ac:dyDescent="0.25">
      <c r="A16" s="2"/>
      <c r="B16" s="128"/>
      <c r="C16" s="129"/>
      <c r="D16" s="125"/>
      <c r="E16" s="130"/>
      <c r="F16" s="130"/>
      <c r="G16" s="131"/>
    </row>
    <row r="17" spans="1:8" ht="12" customHeight="1" x14ac:dyDescent="0.25">
      <c r="A17" s="7"/>
      <c r="B17" s="158" t="s">
        <v>17</v>
      </c>
      <c r="C17" s="159"/>
      <c r="D17" s="159"/>
      <c r="E17" s="159"/>
      <c r="F17" s="159"/>
      <c r="G17" s="159"/>
    </row>
    <row r="18" spans="1:8" ht="12" customHeight="1" x14ac:dyDescent="0.25">
      <c r="A18" s="2"/>
      <c r="B18" s="132"/>
      <c r="C18" s="133"/>
      <c r="D18" s="133"/>
      <c r="E18" s="133"/>
      <c r="F18" s="134"/>
      <c r="G18" s="135"/>
    </row>
    <row r="19" spans="1:8" ht="12" customHeight="1" x14ac:dyDescent="0.25">
      <c r="A19" s="3"/>
      <c r="B19" s="32" t="s">
        <v>18</v>
      </c>
      <c r="C19" s="33"/>
      <c r="D19" s="34"/>
      <c r="E19" s="34"/>
      <c r="F19" s="34"/>
      <c r="G19" s="35"/>
    </row>
    <row r="20" spans="1:8" ht="15" customHeight="1" x14ac:dyDescent="0.25">
      <c r="A20" s="7"/>
      <c r="B20" s="36" t="s">
        <v>19</v>
      </c>
      <c r="C20" s="36" t="s">
        <v>20</v>
      </c>
      <c r="D20" s="36" t="s">
        <v>21</v>
      </c>
      <c r="E20" s="36" t="s">
        <v>22</v>
      </c>
      <c r="F20" s="36" t="s">
        <v>23</v>
      </c>
      <c r="G20" s="36" t="s">
        <v>24</v>
      </c>
    </row>
    <row r="21" spans="1:8" ht="15" customHeight="1" x14ac:dyDescent="0.25">
      <c r="A21" s="7"/>
      <c r="B21" s="115" t="s">
        <v>25</v>
      </c>
      <c r="C21" s="116" t="s">
        <v>26</v>
      </c>
      <c r="D21" s="117">
        <v>14</v>
      </c>
      <c r="E21" s="116" t="s">
        <v>27</v>
      </c>
      <c r="F21" s="118">
        <v>30000</v>
      </c>
      <c r="G21" s="118">
        <f>D21*F21</f>
        <v>420000</v>
      </c>
    </row>
    <row r="22" spans="1:8" ht="15" customHeight="1" x14ac:dyDescent="0.25">
      <c r="A22" s="7"/>
      <c r="B22" s="115" t="s">
        <v>94</v>
      </c>
      <c r="C22" s="116" t="s">
        <v>26</v>
      </c>
      <c r="D22" s="119">
        <v>36</v>
      </c>
      <c r="E22" s="116" t="s">
        <v>27</v>
      </c>
      <c r="F22" s="118">
        <v>30000</v>
      </c>
      <c r="G22" s="118">
        <f t="shared" ref="G22:G25" si="0">D22*F22</f>
        <v>1080000</v>
      </c>
    </row>
    <row r="23" spans="1:8" ht="15" customHeight="1" x14ac:dyDescent="0.25">
      <c r="A23" s="7"/>
      <c r="B23" s="115" t="s">
        <v>28</v>
      </c>
      <c r="C23" s="116" t="s">
        <v>26</v>
      </c>
      <c r="D23" s="117">
        <v>2</v>
      </c>
      <c r="E23" s="116" t="s">
        <v>36</v>
      </c>
      <c r="F23" s="118">
        <v>30000</v>
      </c>
      <c r="G23" s="118">
        <f t="shared" si="0"/>
        <v>60000</v>
      </c>
    </row>
    <row r="24" spans="1:8" ht="15" customHeight="1" x14ac:dyDescent="0.25">
      <c r="A24" s="7"/>
      <c r="B24" s="115" t="s">
        <v>80</v>
      </c>
      <c r="C24" s="116" t="s">
        <v>26</v>
      </c>
      <c r="D24" s="117">
        <v>5</v>
      </c>
      <c r="E24" s="116" t="s">
        <v>27</v>
      </c>
      <c r="F24" s="118">
        <v>30000</v>
      </c>
      <c r="G24" s="118">
        <f t="shared" si="0"/>
        <v>150000</v>
      </c>
      <c r="H24" s="114"/>
    </row>
    <row r="25" spans="1:8" ht="15" customHeight="1" x14ac:dyDescent="0.25">
      <c r="A25" s="7"/>
      <c r="B25" s="120" t="s">
        <v>88</v>
      </c>
      <c r="C25" s="116" t="s">
        <v>26</v>
      </c>
      <c r="D25" s="119">
        <v>50</v>
      </c>
      <c r="E25" s="116" t="s">
        <v>29</v>
      </c>
      <c r="F25" s="118">
        <v>30000</v>
      </c>
      <c r="G25" s="118">
        <f t="shared" si="0"/>
        <v>1500000</v>
      </c>
    </row>
    <row r="26" spans="1:8" ht="12.75" customHeight="1" x14ac:dyDescent="0.25">
      <c r="A26" s="7"/>
      <c r="B26" s="9" t="s">
        <v>30</v>
      </c>
      <c r="C26" s="10"/>
      <c r="D26" s="10"/>
      <c r="E26" s="10"/>
      <c r="F26" s="11"/>
      <c r="G26" s="26">
        <f>G21+G22+G23+G24+G25</f>
        <v>3210000</v>
      </c>
    </row>
    <row r="27" spans="1:8" ht="12.75" customHeight="1" x14ac:dyDescent="0.25">
      <c r="A27" s="7"/>
      <c r="B27" s="132"/>
      <c r="C27" s="134"/>
      <c r="D27" s="134"/>
      <c r="E27" s="134"/>
      <c r="F27" s="136"/>
      <c r="G27" s="137"/>
    </row>
    <row r="28" spans="1:8" ht="12.75" customHeight="1" x14ac:dyDescent="0.25">
      <c r="A28" s="7"/>
      <c r="B28" s="38" t="s">
        <v>31</v>
      </c>
      <c r="C28" s="39"/>
      <c r="D28" s="40"/>
      <c r="E28" s="40"/>
      <c r="F28" s="41"/>
      <c r="G28" s="42"/>
    </row>
    <row r="29" spans="1:8" ht="12.75" customHeight="1" x14ac:dyDescent="0.25">
      <c r="A29" s="7"/>
      <c r="B29" s="43" t="s">
        <v>19</v>
      </c>
      <c r="C29" s="44" t="s">
        <v>20</v>
      </c>
      <c r="D29" s="44" t="s">
        <v>21</v>
      </c>
      <c r="E29" s="43" t="s">
        <v>32</v>
      </c>
      <c r="F29" s="44" t="s">
        <v>23</v>
      </c>
      <c r="G29" s="43" t="s">
        <v>24</v>
      </c>
    </row>
    <row r="30" spans="1:8" ht="12.75" customHeight="1" x14ac:dyDescent="0.25">
      <c r="A30" s="7"/>
      <c r="B30" s="45"/>
      <c r="C30" s="46" t="s">
        <v>32</v>
      </c>
      <c r="D30" s="46" t="s">
        <v>32</v>
      </c>
      <c r="E30" s="46" t="s">
        <v>32</v>
      </c>
      <c r="F30" s="47" t="s">
        <v>32</v>
      </c>
      <c r="G30" s="48"/>
    </row>
    <row r="31" spans="1:8" ht="15.75" customHeight="1" x14ac:dyDescent="0.25">
      <c r="A31" s="7"/>
      <c r="B31" s="12" t="s">
        <v>33</v>
      </c>
      <c r="C31" s="13"/>
      <c r="D31" s="13"/>
      <c r="E31" s="13"/>
      <c r="F31" s="49"/>
      <c r="G31" s="27"/>
    </row>
    <row r="32" spans="1:8" ht="12.75" customHeight="1" x14ac:dyDescent="0.25">
      <c r="A32" s="7"/>
      <c r="B32" s="50"/>
      <c r="C32" s="51"/>
      <c r="D32" s="51"/>
      <c r="E32" s="51"/>
      <c r="F32" s="52"/>
      <c r="G32" s="53"/>
    </row>
    <row r="33" spans="1:11" ht="12.75" customHeight="1" x14ac:dyDescent="0.25">
      <c r="A33" s="7"/>
      <c r="B33" s="38" t="s">
        <v>34</v>
      </c>
      <c r="C33" s="39"/>
      <c r="D33" s="40"/>
      <c r="E33" s="40"/>
      <c r="F33" s="41"/>
      <c r="G33" s="42"/>
    </row>
    <row r="34" spans="1:11" ht="12.75" customHeight="1" x14ac:dyDescent="0.25">
      <c r="A34" s="7"/>
      <c r="B34" s="54" t="s">
        <v>19</v>
      </c>
      <c r="C34" s="54" t="s">
        <v>20</v>
      </c>
      <c r="D34" s="54" t="s">
        <v>21</v>
      </c>
      <c r="E34" s="54" t="s">
        <v>22</v>
      </c>
      <c r="F34" s="55" t="s">
        <v>23</v>
      </c>
      <c r="G34" s="54" t="s">
        <v>24</v>
      </c>
    </row>
    <row r="35" spans="1:11" ht="15" customHeight="1" x14ac:dyDescent="0.25">
      <c r="A35" s="2"/>
      <c r="B35" s="115" t="s">
        <v>89</v>
      </c>
      <c r="C35" s="144" t="s">
        <v>35</v>
      </c>
      <c r="D35" s="145">
        <v>0.14000000000000001</v>
      </c>
      <c r="E35" s="144" t="s">
        <v>50</v>
      </c>
      <c r="F35" s="173">
        <v>280000</v>
      </c>
      <c r="G35" s="118">
        <f>D35*F35</f>
        <v>39200.000000000007</v>
      </c>
    </row>
    <row r="36" spans="1:11" ht="24" customHeight="1" x14ac:dyDescent="0.25">
      <c r="A36" s="3"/>
      <c r="B36" s="12" t="s">
        <v>37</v>
      </c>
      <c r="C36" s="13"/>
      <c r="D36" s="13"/>
      <c r="E36" s="13"/>
      <c r="F36" s="13"/>
      <c r="G36" s="27">
        <f>SUM(G35)</f>
        <v>39200.000000000007</v>
      </c>
    </row>
    <row r="37" spans="1:11" ht="12" customHeight="1" x14ac:dyDescent="0.25">
      <c r="A37" s="3"/>
      <c r="B37" s="50"/>
      <c r="C37" s="51"/>
      <c r="D37" s="51"/>
      <c r="E37" s="51"/>
      <c r="F37" s="52"/>
      <c r="G37" s="53"/>
    </row>
    <row r="38" spans="1:11" ht="12" customHeight="1" x14ac:dyDescent="0.25">
      <c r="A38" s="3"/>
      <c r="B38" s="38" t="s">
        <v>38</v>
      </c>
      <c r="C38" s="39"/>
      <c r="D38" s="40"/>
      <c r="E38" s="40"/>
      <c r="F38" s="41"/>
      <c r="G38" s="42"/>
    </row>
    <row r="39" spans="1:11" ht="12" customHeight="1" x14ac:dyDescent="0.25">
      <c r="A39" s="2"/>
      <c r="B39" s="56" t="s">
        <v>39</v>
      </c>
      <c r="C39" s="56" t="s">
        <v>40</v>
      </c>
      <c r="D39" s="56" t="s">
        <v>41</v>
      </c>
      <c r="E39" s="56" t="s">
        <v>22</v>
      </c>
      <c r="F39" s="56"/>
      <c r="G39" s="57" t="s">
        <v>24</v>
      </c>
    </row>
    <row r="40" spans="1:11" ht="15" customHeight="1" x14ac:dyDescent="0.25">
      <c r="A40" s="3"/>
      <c r="B40" s="29" t="s">
        <v>42</v>
      </c>
      <c r="C40" s="17"/>
      <c r="D40" s="19"/>
      <c r="E40" s="17"/>
      <c r="F40" s="20"/>
      <c r="G40" s="20" t="s">
        <v>32</v>
      </c>
    </row>
    <row r="41" spans="1:11" ht="15" customHeight="1" x14ac:dyDescent="0.25">
      <c r="A41" s="3"/>
      <c r="B41" s="146" t="s">
        <v>43</v>
      </c>
      <c r="C41" s="147" t="s">
        <v>44</v>
      </c>
      <c r="D41" s="147">
        <v>200</v>
      </c>
      <c r="E41" s="147" t="s">
        <v>90</v>
      </c>
      <c r="F41" s="121">
        <v>1542</v>
      </c>
      <c r="G41" s="121">
        <f t="shared" ref="G41:G44" si="1">D41*F41</f>
        <v>308400</v>
      </c>
    </row>
    <row r="42" spans="1:11" ht="15" customHeight="1" x14ac:dyDescent="0.25">
      <c r="A42" s="7"/>
      <c r="B42" s="146" t="s">
        <v>91</v>
      </c>
      <c r="C42" s="148" t="s">
        <v>44</v>
      </c>
      <c r="D42" s="149">
        <v>200</v>
      </c>
      <c r="E42" s="148" t="s">
        <v>92</v>
      </c>
      <c r="F42" s="121">
        <v>1500</v>
      </c>
      <c r="G42" s="121">
        <f t="shared" si="1"/>
        <v>300000</v>
      </c>
    </row>
    <row r="43" spans="1:11" ht="15" customHeight="1" x14ac:dyDescent="0.25">
      <c r="A43" s="7"/>
      <c r="B43" s="29" t="s">
        <v>45</v>
      </c>
      <c r="C43" s="17"/>
      <c r="D43" s="19"/>
      <c r="E43" s="17"/>
      <c r="F43" s="20"/>
      <c r="G43" s="20" t="s">
        <v>32</v>
      </c>
      <c r="H43" s="114"/>
    </row>
    <row r="44" spans="1:11" ht="15" customHeight="1" x14ac:dyDescent="0.25">
      <c r="A44" s="3"/>
      <c r="B44" s="21" t="s">
        <v>95</v>
      </c>
      <c r="C44" s="18" t="s">
        <v>82</v>
      </c>
      <c r="D44" s="19">
        <v>10</v>
      </c>
      <c r="E44" s="8" t="s">
        <v>27</v>
      </c>
      <c r="F44" s="20">
        <v>9194</v>
      </c>
      <c r="G44" s="20">
        <f t="shared" si="1"/>
        <v>91940</v>
      </c>
    </row>
    <row r="45" spans="1:11" ht="15" customHeight="1" x14ac:dyDescent="0.25">
      <c r="A45" s="2"/>
      <c r="B45" s="29" t="s">
        <v>46</v>
      </c>
      <c r="C45" s="17"/>
      <c r="D45" s="19"/>
      <c r="E45" s="17"/>
      <c r="F45" s="20"/>
      <c r="G45" s="20" t="s">
        <v>32</v>
      </c>
    </row>
    <row r="46" spans="1:11" ht="24" customHeight="1" x14ac:dyDescent="0.25">
      <c r="A46" s="3"/>
      <c r="B46" s="58" t="s">
        <v>47</v>
      </c>
      <c r="C46" s="59"/>
      <c r="D46" s="59"/>
      <c r="E46" s="59"/>
      <c r="F46" s="60"/>
      <c r="G46" s="61">
        <f>SUM(G40:G45)</f>
        <v>700340</v>
      </c>
      <c r="K46" s="15"/>
    </row>
    <row r="47" spans="1:11" ht="12.75" customHeight="1" x14ac:dyDescent="0.25">
      <c r="A47" s="14"/>
      <c r="B47" s="62"/>
      <c r="C47" s="63"/>
      <c r="D47" s="63"/>
      <c r="E47" s="64"/>
      <c r="F47" s="65"/>
      <c r="G47" s="66"/>
      <c r="K47" s="15"/>
    </row>
    <row r="48" spans="1:11" ht="12.75" customHeight="1" x14ac:dyDescent="0.25">
      <c r="A48" s="14"/>
      <c r="B48" s="38" t="s">
        <v>48</v>
      </c>
      <c r="C48" s="39"/>
      <c r="D48" s="40"/>
      <c r="E48" s="40"/>
      <c r="F48" s="41"/>
      <c r="G48" s="42"/>
    </row>
    <row r="49" spans="1:9" ht="12.75" customHeight="1" x14ac:dyDescent="0.25">
      <c r="A49" s="14"/>
      <c r="B49" s="67" t="s">
        <v>49</v>
      </c>
      <c r="C49" s="56" t="s">
        <v>40</v>
      </c>
      <c r="D49" s="56" t="s">
        <v>41</v>
      </c>
      <c r="E49" s="67" t="s">
        <v>22</v>
      </c>
      <c r="F49" s="56" t="s">
        <v>23</v>
      </c>
      <c r="G49" s="67" t="s">
        <v>24</v>
      </c>
    </row>
    <row r="50" spans="1:9" ht="15" customHeight="1" x14ac:dyDescent="0.25">
      <c r="A50" s="14"/>
      <c r="B50" s="150" t="s">
        <v>51</v>
      </c>
      <c r="C50" s="151" t="s">
        <v>52</v>
      </c>
      <c r="D50" s="151">
        <v>3000</v>
      </c>
      <c r="E50" s="152" t="s">
        <v>27</v>
      </c>
      <c r="F50" s="153">
        <v>183</v>
      </c>
      <c r="G50" s="153">
        <f>D50*F50</f>
        <v>549000</v>
      </c>
    </row>
    <row r="51" spans="1:9" ht="12.75" customHeight="1" x14ac:dyDescent="0.25">
      <c r="A51" s="14"/>
      <c r="B51" s="141" t="s">
        <v>53</v>
      </c>
      <c r="C51" s="142"/>
      <c r="D51" s="142"/>
      <c r="E51" s="154"/>
      <c r="F51" s="143"/>
      <c r="G51" s="155">
        <f>G50</f>
        <v>549000</v>
      </c>
    </row>
    <row r="52" spans="1:9" ht="12.75" customHeight="1" x14ac:dyDescent="0.25">
      <c r="A52" s="14"/>
      <c r="B52" s="68"/>
      <c r="C52" s="68"/>
      <c r="D52" s="68"/>
      <c r="E52" s="68"/>
      <c r="F52" s="69"/>
      <c r="G52" s="70"/>
    </row>
    <row r="53" spans="1:9" ht="12.75" customHeight="1" x14ac:dyDescent="0.25">
      <c r="A53" s="14"/>
      <c r="B53" s="71" t="s">
        <v>54</v>
      </c>
      <c r="C53" s="72"/>
      <c r="D53" s="72"/>
      <c r="E53" s="72"/>
      <c r="F53" s="72"/>
      <c r="G53" s="73">
        <f>G26+G31+G36+G46+G51</f>
        <v>4498540</v>
      </c>
    </row>
    <row r="54" spans="1:9" ht="12.75" customHeight="1" x14ac:dyDescent="0.25">
      <c r="A54" s="14"/>
      <c r="B54" s="74" t="s">
        <v>55</v>
      </c>
      <c r="C54" s="75"/>
      <c r="D54" s="75"/>
      <c r="E54" s="75"/>
      <c r="F54" s="75"/>
      <c r="G54" s="76">
        <f>G53*0.05</f>
        <v>224927</v>
      </c>
    </row>
    <row r="55" spans="1:9" ht="12.75" customHeight="1" x14ac:dyDescent="0.25">
      <c r="A55" s="14"/>
      <c r="B55" s="77" t="s">
        <v>56</v>
      </c>
      <c r="C55" s="78"/>
      <c r="D55" s="78"/>
      <c r="E55" s="78"/>
      <c r="F55" s="78"/>
      <c r="G55" s="79">
        <f>G54+G53</f>
        <v>4723467</v>
      </c>
      <c r="H55" s="157"/>
    </row>
    <row r="56" spans="1:9" ht="12.75" customHeight="1" x14ac:dyDescent="0.25">
      <c r="A56" s="14"/>
      <c r="B56" s="74" t="s">
        <v>57</v>
      </c>
      <c r="C56" s="75"/>
      <c r="D56" s="75"/>
      <c r="E56" s="75"/>
      <c r="F56" s="75"/>
      <c r="G56" s="76">
        <f>G12</f>
        <v>11100000</v>
      </c>
    </row>
    <row r="57" spans="1:9" ht="12.75" customHeight="1" x14ac:dyDescent="0.25">
      <c r="A57" s="14"/>
      <c r="B57" s="80" t="s">
        <v>58</v>
      </c>
      <c r="C57" s="81"/>
      <c r="D57" s="81"/>
      <c r="E57" s="81"/>
      <c r="F57" s="81"/>
      <c r="G57" s="73">
        <f>G56-G55</f>
        <v>6376533</v>
      </c>
    </row>
    <row r="58" spans="1:9" ht="12.75" customHeight="1" x14ac:dyDescent="0.25">
      <c r="A58" s="14"/>
      <c r="B58" s="82" t="s">
        <v>59</v>
      </c>
      <c r="C58" s="83"/>
      <c r="D58" s="83"/>
      <c r="E58" s="83"/>
      <c r="F58" s="83"/>
      <c r="G58" s="84"/>
    </row>
    <row r="59" spans="1:9" ht="13.5" customHeight="1" thickBot="1" x14ac:dyDescent="0.3">
      <c r="A59" s="14"/>
      <c r="B59" s="85"/>
      <c r="C59" s="83"/>
      <c r="D59" s="83"/>
      <c r="E59" s="83"/>
      <c r="F59" s="83"/>
      <c r="G59" s="84"/>
    </row>
    <row r="60" spans="1:9" ht="12.95" customHeight="1" x14ac:dyDescent="0.25">
      <c r="A60" s="2"/>
      <c r="B60" s="86" t="s">
        <v>60</v>
      </c>
      <c r="C60" s="87"/>
      <c r="D60" s="87"/>
      <c r="E60" s="87"/>
      <c r="F60" s="88"/>
      <c r="G60" s="84"/>
    </row>
    <row r="61" spans="1:9" ht="12.95" customHeight="1" x14ac:dyDescent="0.25">
      <c r="A61" s="3"/>
      <c r="B61" s="89" t="s">
        <v>61</v>
      </c>
      <c r="C61" s="90"/>
      <c r="D61" s="90"/>
      <c r="E61" s="90"/>
      <c r="F61" s="91"/>
      <c r="G61" s="84"/>
    </row>
    <row r="62" spans="1:9" ht="12.95" customHeight="1" x14ac:dyDescent="0.25">
      <c r="A62" s="3"/>
      <c r="B62" s="89" t="s">
        <v>62</v>
      </c>
      <c r="C62" s="90"/>
      <c r="D62" s="90"/>
      <c r="E62" s="90"/>
      <c r="F62" s="91"/>
      <c r="G62" s="84"/>
    </row>
    <row r="63" spans="1:9" ht="12.95" customHeight="1" x14ac:dyDescent="0.25">
      <c r="A63" s="14"/>
      <c r="B63" s="89" t="s">
        <v>63</v>
      </c>
      <c r="C63" s="90"/>
      <c r="D63" s="90"/>
      <c r="E63" s="90"/>
      <c r="F63" s="91"/>
      <c r="G63" s="84"/>
    </row>
    <row r="64" spans="1:9" ht="12.95" customHeight="1" x14ac:dyDescent="0.25">
      <c r="A64" s="3"/>
      <c r="B64" s="89" t="s">
        <v>64</v>
      </c>
      <c r="C64" s="90"/>
      <c r="D64" s="90"/>
      <c r="E64" s="90"/>
      <c r="F64" s="91"/>
      <c r="G64" s="84"/>
      <c r="I64" s="25"/>
    </row>
    <row r="65" spans="1:7" ht="12.95" customHeight="1" x14ac:dyDescent="0.25">
      <c r="A65" s="2"/>
      <c r="B65" s="89" t="s">
        <v>65</v>
      </c>
      <c r="C65" s="90"/>
      <c r="D65" s="90"/>
      <c r="E65" s="90"/>
      <c r="F65" s="91"/>
      <c r="G65" s="84"/>
    </row>
    <row r="66" spans="1:7" ht="12.95" customHeight="1" thickBot="1" x14ac:dyDescent="0.3">
      <c r="A66" s="14"/>
      <c r="B66" s="92" t="s">
        <v>66</v>
      </c>
      <c r="C66" s="93"/>
      <c r="D66" s="93"/>
      <c r="E66" s="93"/>
      <c r="F66" s="94"/>
      <c r="G66" s="84"/>
    </row>
    <row r="67" spans="1:7" ht="12" customHeight="1" x14ac:dyDescent="0.25">
      <c r="A67" s="14"/>
      <c r="B67" s="85"/>
      <c r="C67" s="90"/>
      <c r="D67" s="90"/>
      <c r="E67" s="90"/>
      <c r="F67" s="90"/>
      <c r="G67" s="84"/>
    </row>
    <row r="68" spans="1:7" ht="12" customHeight="1" thickBot="1" x14ac:dyDescent="0.3">
      <c r="A68" s="14"/>
      <c r="B68" s="160" t="s">
        <v>67</v>
      </c>
      <c r="C68" s="161"/>
      <c r="D68" s="95"/>
      <c r="E68" s="96"/>
      <c r="F68" s="96"/>
      <c r="G68" s="84"/>
    </row>
    <row r="69" spans="1:7" ht="12" customHeight="1" x14ac:dyDescent="0.25">
      <c r="A69" s="14"/>
      <c r="B69" s="97" t="s">
        <v>49</v>
      </c>
      <c r="C69" s="98" t="s">
        <v>68</v>
      </c>
      <c r="D69" s="99" t="s">
        <v>69</v>
      </c>
      <c r="E69" s="96"/>
      <c r="F69" s="96"/>
      <c r="G69" s="84"/>
    </row>
    <row r="70" spans="1:7" ht="12" customHeight="1" x14ac:dyDescent="0.25">
      <c r="A70" s="14"/>
      <c r="B70" s="100" t="s">
        <v>70</v>
      </c>
      <c r="C70" s="101">
        <f>G26</f>
        <v>3210000</v>
      </c>
      <c r="D70" s="102">
        <f>(C70/C76)</f>
        <v>0.67958556712685825</v>
      </c>
      <c r="E70" s="96"/>
      <c r="F70" s="96"/>
      <c r="G70" s="84"/>
    </row>
    <row r="71" spans="1:7" ht="12" customHeight="1" x14ac:dyDescent="0.25">
      <c r="A71" s="14"/>
      <c r="B71" s="100" t="s">
        <v>71</v>
      </c>
      <c r="C71" s="101">
        <f>G31</f>
        <v>0</v>
      </c>
      <c r="D71" s="102">
        <v>0</v>
      </c>
      <c r="E71" s="96"/>
      <c r="F71" s="96"/>
      <c r="G71" s="84"/>
    </row>
    <row r="72" spans="1:7" ht="12.75" customHeight="1" x14ac:dyDescent="0.25">
      <c r="A72" s="14"/>
      <c r="B72" s="100" t="s">
        <v>72</v>
      </c>
      <c r="C72" s="101">
        <f>G36</f>
        <v>39200.000000000007</v>
      </c>
      <c r="D72" s="102">
        <f>(C72/C76)</f>
        <v>8.2989888571254992E-3</v>
      </c>
      <c r="E72" s="96"/>
      <c r="F72" s="96"/>
      <c r="G72" s="84"/>
    </row>
    <row r="73" spans="1:7" ht="12" customHeight="1" x14ac:dyDescent="0.25">
      <c r="A73" s="14"/>
      <c r="B73" s="100" t="s">
        <v>39</v>
      </c>
      <c r="C73" s="101">
        <f>G46</f>
        <v>700340</v>
      </c>
      <c r="D73" s="102">
        <f>(C73/C76)</f>
        <v>0.14826821061732834</v>
      </c>
      <c r="E73" s="96"/>
      <c r="F73" s="96"/>
      <c r="G73" s="84"/>
    </row>
    <row r="74" spans="1:7" ht="12" customHeight="1" x14ac:dyDescent="0.25">
      <c r="A74" s="14"/>
      <c r="B74" s="100" t="s">
        <v>73</v>
      </c>
      <c r="C74" s="103">
        <f>G51</f>
        <v>549000</v>
      </c>
      <c r="D74" s="102">
        <f>(C74/C76)</f>
        <v>0.11622818577964025</v>
      </c>
      <c r="E74" s="104"/>
      <c r="F74" s="104"/>
      <c r="G74" s="84"/>
    </row>
    <row r="75" spans="1:7" ht="12" customHeight="1" x14ac:dyDescent="0.25">
      <c r="A75" s="14"/>
      <c r="B75" s="100" t="s">
        <v>74</v>
      </c>
      <c r="C75" s="103">
        <f>G54</f>
        <v>224927</v>
      </c>
      <c r="D75" s="102">
        <f>(C75/C76)</f>
        <v>4.7619047619047616E-2</v>
      </c>
      <c r="E75" s="104"/>
      <c r="F75" s="104"/>
      <c r="G75" s="84"/>
    </row>
    <row r="76" spans="1:7" ht="12" customHeight="1" thickBot="1" x14ac:dyDescent="0.3">
      <c r="A76" s="14"/>
      <c r="B76" s="105" t="s">
        <v>75</v>
      </c>
      <c r="C76" s="106">
        <f>SUM(C70:C75)</f>
        <v>4723467</v>
      </c>
      <c r="D76" s="107">
        <f>SUM(D70:D75)</f>
        <v>1</v>
      </c>
      <c r="E76" s="104"/>
      <c r="F76" s="104"/>
      <c r="G76" s="84"/>
    </row>
    <row r="77" spans="1:7" ht="12" customHeight="1" x14ac:dyDescent="0.25">
      <c r="A77" s="14"/>
      <c r="B77" s="85"/>
      <c r="C77" s="83"/>
      <c r="D77" s="83"/>
      <c r="E77" s="83"/>
      <c r="F77" s="83"/>
      <c r="G77" s="84"/>
    </row>
    <row r="78" spans="1:7" ht="12" customHeight="1" thickBot="1" x14ac:dyDescent="0.3">
      <c r="A78" s="14"/>
      <c r="B78" s="37"/>
      <c r="C78" s="83"/>
      <c r="D78" s="83"/>
      <c r="E78" s="83"/>
      <c r="F78" s="83"/>
      <c r="G78" s="84"/>
    </row>
    <row r="79" spans="1:7" ht="12.75" customHeight="1" thickBot="1" x14ac:dyDescent="0.3">
      <c r="A79" s="14"/>
      <c r="B79" s="162" t="s">
        <v>76</v>
      </c>
      <c r="C79" s="163"/>
      <c r="D79" s="163"/>
      <c r="E79" s="164"/>
      <c r="F79" s="104"/>
      <c r="G79" s="84"/>
    </row>
    <row r="80" spans="1:7" ht="12.75" customHeight="1" x14ac:dyDescent="0.25">
      <c r="A80" s="14"/>
      <c r="B80" s="108" t="s">
        <v>77</v>
      </c>
      <c r="C80" s="109">
        <v>25000</v>
      </c>
      <c r="D80" s="109">
        <f>G9</f>
        <v>30000</v>
      </c>
      <c r="E80" s="109">
        <v>35000</v>
      </c>
      <c r="F80" s="110"/>
      <c r="G80" s="111"/>
    </row>
    <row r="81" spans="1:7" ht="15" customHeight="1" thickBot="1" x14ac:dyDescent="0.3">
      <c r="A81" s="14"/>
      <c r="B81" s="105" t="s">
        <v>78</v>
      </c>
      <c r="C81" s="106">
        <f>(G55/C80)</f>
        <v>188.93868000000001</v>
      </c>
      <c r="D81" s="106">
        <f>(G55/D80)</f>
        <v>157.44890000000001</v>
      </c>
      <c r="E81" s="112">
        <f>(G55/E80)</f>
        <v>134.9562</v>
      </c>
      <c r="F81" s="110"/>
      <c r="G81" s="111"/>
    </row>
    <row r="82" spans="1:7" ht="12" customHeight="1" x14ac:dyDescent="0.25">
      <c r="A82" s="14"/>
      <c r="B82" s="82" t="s">
        <v>79</v>
      </c>
      <c r="C82" s="90"/>
      <c r="D82" s="90"/>
      <c r="E82" s="90"/>
      <c r="F82" s="90"/>
      <c r="G82" s="113"/>
    </row>
    <row r="83" spans="1:7" ht="12" customHeight="1" x14ac:dyDescent="0.25">
      <c r="A83" s="14"/>
      <c r="B83" s="139"/>
      <c r="C83" s="139"/>
      <c r="D83" s="139"/>
      <c r="E83" s="139"/>
      <c r="F83" s="139"/>
      <c r="G83" s="140"/>
    </row>
    <row r="84" spans="1:7" ht="12" customHeight="1" x14ac:dyDescent="0.25">
      <c r="A84" s="14"/>
    </row>
    <row r="85" spans="1:7" ht="12" customHeight="1" x14ac:dyDescent="0.25">
      <c r="A85" s="14"/>
    </row>
    <row r="86" spans="1:7" ht="12" customHeight="1" x14ac:dyDescent="0.25">
      <c r="A86" s="14"/>
    </row>
    <row r="87" spans="1:7" ht="12" customHeight="1" x14ac:dyDescent="0.25">
      <c r="A87" s="14"/>
    </row>
    <row r="88" spans="1:7" ht="12" customHeight="1" x14ac:dyDescent="0.25">
      <c r="A88" s="14"/>
    </row>
    <row r="89" spans="1:7" ht="12.75" customHeight="1" x14ac:dyDescent="0.25">
      <c r="A89" s="14"/>
    </row>
    <row r="90" spans="1:7" ht="12" customHeight="1" x14ac:dyDescent="0.25">
      <c r="A90" s="14"/>
    </row>
    <row r="91" spans="1:7" ht="12.75" customHeight="1" x14ac:dyDescent="0.25">
      <c r="A91" s="14"/>
    </row>
    <row r="92" spans="1:7" ht="12" customHeight="1" x14ac:dyDescent="0.25">
      <c r="A92" s="14"/>
    </row>
    <row r="93" spans="1:7" ht="12" customHeight="1" x14ac:dyDescent="0.25">
      <c r="A93" s="14"/>
    </row>
    <row r="94" spans="1:7" ht="12.75" customHeight="1" x14ac:dyDescent="0.25">
      <c r="A94" s="14"/>
    </row>
    <row r="95" spans="1:7" ht="15.6" customHeight="1" x14ac:dyDescent="0.25">
      <c r="A95" s="14"/>
    </row>
  </sheetData>
  <mergeCells count="9">
    <mergeCell ref="B17:G17"/>
    <mergeCell ref="B68:C68"/>
    <mergeCell ref="B79:E79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6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documentManagement/types"/>
    <ds:schemaRef ds:uri="http://purl.org/dc/dcmitype/"/>
    <ds:schemaRef ds:uri="http://purl.org/dc/terms/"/>
    <ds:schemaRef ds:uri="bea4a5c6-dd9c-492d-ab53-e1e14423e944"/>
    <ds:schemaRef ds:uri="http://purl.org/dc/elements/1.1/"/>
    <ds:schemaRef ds:uri="10b82782-c0f5-416e-ae65-72e3340045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CF1B6-33BB-4603-A22B-2239E9E4B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Damasco</vt:lpstr>
      <vt:lpstr>Damasco!Área_de_impresión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2023-03-20T15:27:29Z</cp:lastPrinted>
  <dcterms:created xsi:type="dcterms:W3CDTF">2020-11-27T12:49:26Z</dcterms:created>
  <dcterms:modified xsi:type="dcterms:W3CDTF">2023-04-05T13:55:12Z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