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5200" windowHeight="11385"/>
  </bookViews>
  <sheets>
    <sheet name="DURAZNO CONSERVER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65" i="1"/>
  <c r="G12" i="1"/>
  <c r="G66" i="1" l="1"/>
  <c r="G67" i="1"/>
  <c r="G68" i="1"/>
  <c r="G60" i="1"/>
  <c r="G51" i="1"/>
  <c r="G59" i="1"/>
  <c r="G58" i="1"/>
  <c r="G57" i="1"/>
  <c r="G55" i="1"/>
  <c r="G54" i="1"/>
  <c r="G52" i="1"/>
  <c r="G50" i="1"/>
  <c r="G49" i="1"/>
  <c r="G48" i="1"/>
  <c r="G47" i="1"/>
  <c r="G37" i="1"/>
  <c r="G38" i="1"/>
  <c r="G39" i="1"/>
  <c r="G40" i="1"/>
  <c r="G41" i="1"/>
  <c r="G36" i="1"/>
  <c r="G22" i="1"/>
  <c r="G23" i="1"/>
  <c r="G24" i="1"/>
  <c r="G25" i="1"/>
  <c r="G26" i="1"/>
  <c r="G42" i="1" l="1"/>
  <c r="G74" i="1"/>
  <c r="G63" i="1"/>
  <c r="G64" i="1"/>
  <c r="G61" i="1"/>
  <c r="G70" i="1" s="1"/>
  <c r="G32" i="1"/>
  <c r="C99" i="1" l="1"/>
  <c r="G21" i="1"/>
  <c r="G27" i="1" l="1"/>
  <c r="C98" i="1" s="1"/>
  <c r="G75" i="1" l="1"/>
  <c r="G80" i="1" l="1"/>
  <c r="C102" i="1"/>
  <c r="C101" i="1" l="1"/>
  <c r="C100" i="1"/>
  <c r="G77" i="1" l="1"/>
  <c r="G78" i="1" l="1"/>
  <c r="G79" i="1" l="1"/>
  <c r="G81" i="1" s="1"/>
  <c r="C103" i="1"/>
  <c r="C109" i="1" l="1"/>
  <c r="C104" i="1"/>
  <c r="D109" i="1"/>
  <c r="E109" i="1"/>
  <c r="D103" i="1" l="1"/>
  <c r="D99" i="1"/>
  <c r="D101" i="1"/>
  <c r="D98" i="1"/>
  <c r="D100" i="1"/>
  <c r="D102" i="1"/>
  <c r="D104" i="1" l="1"/>
</calcChain>
</file>

<file path=xl/sharedStrings.xml><?xml version="1.0" encoding="utf-8"?>
<sst xmlns="http://schemas.openxmlformats.org/spreadsheetml/2006/main" count="201" uniqueCount="140">
  <si>
    <t>RUBRO O CULTIVO</t>
  </si>
  <si>
    <t>VARIEDAD</t>
  </si>
  <si>
    <t>FECHA ESTIMADA  PRECIO VENTA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</si>
  <si>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</si>
  <si>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</si>
  <si>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</si>
  <si>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</si>
  <si>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</si>
  <si>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</si>
  <si>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</si>
  <si>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</si>
  <si>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</si>
  <si>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</si>
  <si>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</si>
  <si>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</si>
  <si>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</si>
  <si>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</si>
  <si>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</si>
  <si>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</si>
  <si>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</si>
  <si>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</si>
  <si>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</si>
  <si>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</si>
  <si>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</si>
  <si>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</si>
  <si>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</si>
  <si>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</si>
  <si>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</si>
  <si>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</si>
  <si>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</si>
  <si>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</si>
  <si>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</si>
  <si>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</si>
  <si>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</si>
  <si>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</si>
  <si>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</si>
  <si>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</si>
  <si>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</si>
  <si>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</si>
  <si>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</si>
  <si>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</si>
  <si>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</si>
  <si>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</si>
  <si>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</si>
  <si>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</si>
  <si>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</si>
  <si>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</si>
  <si>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</si>
  <si>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Todas</t>
  </si>
  <si>
    <t>Doñihue</t>
  </si>
  <si>
    <t>kg</t>
  </si>
  <si>
    <t>Enero</t>
  </si>
  <si>
    <t>PRECIO ESPERADO (kg)</t>
  </si>
  <si>
    <t xml:space="preserve">INGRESO ESPERADO, con IVA ($) </t>
  </si>
  <si>
    <t>L</t>
  </si>
  <si>
    <t>Servicios</t>
  </si>
  <si>
    <t>ESCENARIOS COSTO UNITARIO  ($/kilos)</t>
  </si>
  <si>
    <t>Costo unitario ($/kg) (*)</t>
  </si>
  <si>
    <t>B. O'Higgins</t>
  </si>
  <si>
    <t xml:space="preserve">RENDIMIENTO (Kg/há) </t>
  </si>
  <si>
    <t>COSTOS DIRECTOS DE PRODUCCION POR HECTAREA (INCLUYE IVA)</t>
  </si>
  <si>
    <t>Octubre - Mayo</t>
  </si>
  <si>
    <t>Todos (nota 9)</t>
  </si>
  <si>
    <t>Control de malezas</t>
  </si>
  <si>
    <t>Septiembre - Diciembre</t>
  </si>
  <si>
    <t>Enero - Diciembre</t>
  </si>
  <si>
    <t>JORNADAS ANIMAL</t>
  </si>
  <si>
    <t>Surqueadura riego</t>
  </si>
  <si>
    <t>JM</t>
  </si>
  <si>
    <t>Triturar residuos poda</t>
  </si>
  <si>
    <t>Julio</t>
  </si>
  <si>
    <t>Incorporación de residuos (rastra)</t>
  </si>
  <si>
    <t>Cosecha (carro de arrastre)</t>
  </si>
  <si>
    <t>FERTILIZANTES</t>
  </si>
  <si>
    <t>Urea Granulada</t>
  </si>
  <si>
    <t>Nitrato de calcio</t>
  </si>
  <si>
    <t>Nitrato de potasio</t>
  </si>
  <si>
    <t>Muriato de potasio</t>
  </si>
  <si>
    <t>Septiembre</t>
  </si>
  <si>
    <t>Nitrato de Magnesio</t>
  </si>
  <si>
    <t>HERBICIDAS</t>
  </si>
  <si>
    <t xml:space="preserve">Reglone SC </t>
  </si>
  <si>
    <t>INSECTICIDAS</t>
  </si>
  <si>
    <t>FUNGICIDAS</t>
  </si>
  <si>
    <t>Phyton 27</t>
  </si>
  <si>
    <t>Mayo-Septiembre</t>
  </si>
  <si>
    <t>Nordox Super 75 WG</t>
  </si>
  <si>
    <t>Traslados</t>
  </si>
  <si>
    <t>c/u</t>
  </si>
  <si>
    <t>1. Los precios de los insumos y productos se expresan con IVA.</t>
  </si>
  <si>
    <t>2. El  costo de la mano de obra incluye impuestos e imposiciones.</t>
  </si>
  <si>
    <t>4. El costo de la maquinaria incluye el costo del operador, combustible y arriendo del equipo.</t>
  </si>
  <si>
    <t>5. Los insumos aplicados (tipo y dosis) están referidos al  Área en particular.</t>
  </si>
  <si>
    <t>DURAZNO CONSERVERO</t>
  </si>
  <si>
    <t>Dr Davis</t>
  </si>
  <si>
    <t>Medio - Alto</t>
  </si>
  <si>
    <t>Enero - Febrero</t>
  </si>
  <si>
    <t>Agroindustria</t>
  </si>
  <si>
    <t>Helada,  sequia, granizo, lluvia extemporánea</t>
  </si>
  <si>
    <t>Poda</t>
  </si>
  <si>
    <t>Mayo</t>
  </si>
  <si>
    <t>Raleo</t>
  </si>
  <si>
    <t xml:space="preserve">Octubre  </t>
  </si>
  <si>
    <t>Riego (24 riegos 8 meses)</t>
  </si>
  <si>
    <t>Septiembre - Mayo</t>
  </si>
  <si>
    <t xml:space="preserve">Cosecha </t>
  </si>
  <si>
    <t>Varios, cercos, conducción, tutores.</t>
  </si>
  <si>
    <t>Agosto</t>
  </si>
  <si>
    <t>Enero-Febrero</t>
  </si>
  <si>
    <t>Control fitosanitario</t>
  </si>
  <si>
    <t>Rastra</t>
  </si>
  <si>
    <t>Agosto-Febrero</t>
  </si>
  <si>
    <t>Agosto-Septiembre</t>
  </si>
  <si>
    <t>Mezcla Hortalicera 17-20-20</t>
  </si>
  <si>
    <t>Octubre - Diciembre</t>
  </si>
  <si>
    <t>Rango WG</t>
  </si>
  <si>
    <t>Agosto - Enero</t>
  </si>
  <si>
    <t xml:space="preserve">Punto 70 WP </t>
  </si>
  <si>
    <t>Septiembre- Octubre</t>
  </si>
  <si>
    <t>Zero 5 EC</t>
  </si>
  <si>
    <t>Winspray miscible</t>
  </si>
  <si>
    <t>Septiembre - Enero</t>
  </si>
  <si>
    <t xml:space="preserve">Minecto pro SC </t>
  </si>
  <si>
    <t>Octubre - Noviembre</t>
  </si>
  <si>
    <t>Imidan 70 WP</t>
  </si>
  <si>
    <t>Junio - Agosto</t>
  </si>
  <si>
    <t>Ziram 76 WG</t>
  </si>
  <si>
    <t>Julio - Agosto</t>
  </si>
  <si>
    <t>Azufre W. P.</t>
  </si>
  <si>
    <t>Septiembre. - Octubre</t>
  </si>
  <si>
    <t>Indar flo 30 FS</t>
  </si>
  <si>
    <t>Apolo 25 EW</t>
  </si>
  <si>
    <t>Septiembre - Octubre</t>
  </si>
  <si>
    <t>Propizol 25 EC</t>
  </si>
  <si>
    <t>3. Precio de insumos corresponde a  precios  colocados en el predio.</t>
  </si>
  <si>
    <t>6. El precio esperado por ventas corresponde al producto puesto en planta procesadora.</t>
  </si>
  <si>
    <t>7. Considera cada bins con una capacidad en durazno conservero de 400 kg.</t>
  </si>
  <si>
    <t>8. Marco plantación 5m x 3m.</t>
  </si>
  <si>
    <t>9. Manejo fitosanitario incorpora minimo 15 aplicaciones al año (Fertilizantes foliares, bioestimulantes, bloqueadores solares, insecticida, fungicida, acaricida ).</t>
  </si>
  <si>
    <t>10. Manejo de malezas a traves de 4 aplicaciones de herbicidas mas control mecanico con rana/rastra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</si>
</sst>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</numFmts>
  <fonts count="3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9"/>
      <color rgb="FF000000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  <xf numFmtId="0" fontId="25" fillId="0" borderId="16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3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3" fontId="27" fillId="0" borderId="54" xfId="0" applyNumberFormat="1" applyFont="1" applyBorder="1" applyAlignment="1">
      <alignment horizontal="right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3" fontId="27" fillId="0" borderId="54" xfId="0" applyNumberFormat="1" applyFont="1" applyBorder="1" applyAlignment="1">
      <alignment horizontal="right" wrapText="1"/>
    </xf>
    <xf numFmtId="0" fontId="28" fillId="0" borderId="56" xfId="0" applyFont="1" applyFill="1" applyBorder="1"/>
    <xf numFmtId="0" fontId="28" fillId="0" borderId="56" xfId="0" applyFont="1" applyFill="1" applyBorder="1" applyAlignment="1">
      <alignment horizontal="center"/>
    </xf>
    <xf numFmtId="3" fontId="28" fillId="0" borderId="56" xfId="0" applyNumberFormat="1" applyFont="1" applyFill="1" applyBorder="1" applyAlignment="1">
      <alignment horizontal="right"/>
    </xf>
    <xf numFmtId="0" fontId="29" fillId="0" borderId="41" xfId="10" applyFont="1" applyFill="1" applyBorder="1" applyAlignment="1" applyProtection="1">
      <alignment horizontal="left" vertical="center"/>
    </xf>
    <xf numFmtId="0" fontId="29" fillId="0" borderId="16" xfId="0" applyFont="1" applyBorder="1"/>
    <xf numFmtId="0" fontId="29" fillId="0" borderId="42" xfId="0" applyFont="1" applyBorder="1"/>
    <xf numFmtId="0" fontId="28" fillId="0" borderId="16" xfId="0" applyFont="1" applyBorder="1"/>
    <xf numFmtId="0" fontId="28" fillId="0" borderId="42" xfId="0" applyFont="1" applyBorder="1"/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vertical="center" wrapText="1"/>
    </xf>
    <xf numFmtId="49" fontId="5" fillId="2" borderId="55" xfId="0" applyNumberFormat="1" applyFont="1" applyFill="1" applyBorder="1" applyAlignment="1">
      <alignment vertical="center" wrapText="1"/>
    </xf>
    <xf numFmtId="49" fontId="7" fillId="3" borderId="50" xfId="0" applyNumberFormat="1" applyFont="1" applyFill="1" applyBorder="1" applyAlignment="1">
      <alignment horizontal="left" wrapText="1"/>
    </xf>
    <xf numFmtId="49" fontId="7" fillId="3" borderId="55" xfId="0" applyNumberFormat="1" applyFont="1" applyFill="1" applyBorder="1" applyAlignment="1">
      <alignment horizontal="left" wrapText="1"/>
    </xf>
    <xf numFmtId="49" fontId="5" fillId="2" borderId="50" xfId="0" applyNumberFormat="1" applyFont="1" applyFill="1" applyBorder="1" applyAlignment="1">
      <alignment vertical="center"/>
    </xf>
    <xf numFmtId="49" fontId="5" fillId="2" borderId="55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9" fillId="0" borderId="41" xfId="0" applyFont="1" applyBorder="1"/>
    <xf numFmtId="0" fontId="29" fillId="0" borderId="43" xfId="10" applyFont="1" applyFill="1" applyBorder="1" applyAlignment="1" applyProtection="1">
      <alignment horizontal="left" vertical="center" wrapText="1"/>
    </xf>
    <xf numFmtId="0" fontId="29" fillId="0" borderId="44" xfId="10" applyFont="1" applyFill="1" applyBorder="1" applyAlignment="1" applyProtection="1">
      <alignment horizontal="left" vertical="center" wrapText="1"/>
    </xf>
    <xf numFmtId="0" fontId="29" fillId="0" borderId="45" xfId="10" applyFont="1" applyFill="1" applyBorder="1" applyAlignment="1" applyProtection="1">
      <alignment horizontal="left" vertical="center" wrapText="1"/>
    </xf>
  </cellXfs>
  <cellStyles count="11"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2 3" xfId="10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291894</xdr:colOff>
      <xdr:row>1</xdr:row>
      <xdr:rowOff>0</xdr:rowOff>
    </xdr:from>
    <xdr:to>
      <xdr:col>7</xdr:col>
      <xdr:colOff>7681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4" y="192036"/>
          <a:ext cx="5791815" cy="1222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0"/>
  <sheetViews>
    <sheetView showGridLines="0" tabSelected="1" topLeftCell="B1" zoomScale="124" zoomScaleNormal="124" workbookViewId="0">
      <selection activeCell="C22" sqref="C22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20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7" customFormat="1" ht="27.75" customHeight="1">
      <c r="A9" s="73"/>
      <c r="B9" s="74" t="s">
        <v>0</v>
      </c>
      <c r="C9" s="107" t="s">
        <v>93</v>
      </c>
      <c r="D9" s="75"/>
      <c r="E9" s="123" t="s">
        <v>59</v>
      </c>
      <c r="F9" s="124"/>
      <c r="G9" s="107">
        <v>35000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>
      <c r="A10" s="73"/>
      <c r="B10" s="78" t="s">
        <v>1</v>
      </c>
      <c r="C10" s="107" t="s">
        <v>94</v>
      </c>
      <c r="D10" s="75"/>
      <c r="E10" s="121" t="s">
        <v>2</v>
      </c>
      <c r="F10" s="122"/>
      <c r="G10" s="107" t="s">
        <v>96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>
      <c r="A11" s="73"/>
      <c r="B11" s="78" t="s">
        <v>44</v>
      </c>
      <c r="C11" s="107" t="s">
        <v>95</v>
      </c>
      <c r="D11" s="75"/>
      <c r="E11" s="121" t="s">
        <v>52</v>
      </c>
      <c r="F11" s="122"/>
      <c r="G11" s="107">
        <v>250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>
      <c r="A12" s="73"/>
      <c r="B12" s="78" t="s">
        <v>45</v>
      </c>
      <c r="C12" s="107" t="s">
        <v>58</v>
      </c>
      <c r="D12" s="75"/>
      <c r="E12" s="108" t="s">
        <v>53</v>
      </c>
      <c r="F12" s="109"/>
      <c r="G12" s="107">
        <f>(G9*G11)</f>
        <v>8750000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5" customHeight="1">
      <c r="A13" s="73"/>
      <c r="B13" s="78" t="s">
        <v>46</v>
      </c>
      <c r="C13" s="107" t="s">
        <v>49</v>
      </c>
      <c r="D13" s="75"/>
      <c r="E13" s="121" t="s">
        <v>3</v>
      </c>
      <c r="F13" s="122"/>
      <c r="G13" s="107" t="s">
        <v>97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>
      <c r="A14" s="73"/>
      <c r="B14" s="78" t="s">
        <v>4</v>
      </c>
      <c r="C14" s="110" t="s">
        <v>48</v>
      </c>
      <c r="D14" s="75"/>
      <c r="E14" s="121" t="s">
        <v>5</v>
      </c>
      <c r="F14" s="122"/>
      <c r="G14" s="110" t="s">
        <v>96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>
      <c r="A15" s="73"/>
      <c r="B15" s="78" t="s">
        <v>6</v>
      </c>
      <c r="C15" s="110" t="s">
        <v>51</v>
      </c>
      <c r="D15" s="75"/>
      <c r="E15" s="125" t="s">
        <v>7</v>
      </c>
      <c r="F15" s="126"/>
      <c r="G15" s="110" t="s">
        <v>98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27" t="s">
        <v>60</v>
      </c>
      <c r="C17" s="128"/>
      <c r="D17" s="128"/>
      <c r="E17" s="128"/>
      <c r="F17" s="128"/>
      <c r="G17" s="12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2" t="s">
        <v>8</v>
      </c>
      <c r="C19" s="83"/>
      <c r="D19" s="84"/>
      <c r="E19" s="84"/>
      <c r="F19" s="85"/>
      <c r="G19" s="86"/>
    </row>
    <row r="20" spans="1:255" ht="24" customHeight="1">
      <c r="A20" s="5"/>
      <c r="B20" s="87" t="s">
        <v>9</v>
      </c>
      <c r="C20" s="88" t="s">
        <v>10</v>
      </c>
      <c r="D20" s="88" t="s">
        <v>11</v>
      </c>
      <c r="E20" s="87" t="s">
        <v>12</v>
      </c>
      <c r="F20" s="88" t="s">
        <v>13</v>
      </c>
      <c r="G20" s="87" t="s">
        <v>14</v>
      </c>
    </row>
    <row r="21" spans="1:255" s="102" customFormat="1" ht="12" customHeight="1">
      <c r="A21" s="96"/>
      <c r="B21" s="97" t="s">
        <v>99</v>
      </c>
      <c r="C21" s="98" t="s">
        <v>15</v>
      </c>
      <c r="D21" s="98">
        <v>25</v>
      </c>
      <c r="E21" s="98" t="s">
        <v>100</v>
      </c>
      <c r="F21" s="99">
        <v>25000</v>
      </c>
      <c r="G21" s="100">
        <f t="shared" ref="G21:G26" si="0">D21*F21</f>
        <v>625000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</row>
    <row r="22" spans="1:255" s="102" customFormat="1" ht="12" customHeight="1">
      <c r="A22" s="96"/>
      <c r="B22" s="97" t="s">
        <v>101</v>
      </c>
      <c r="C22" s="98" t="s">
        <v>15</v>
      </c>
      <c r="D22" s="98">
        <v>25</v>
      </c>
      <c r="E22" s="98" t="s">
        <v>102</v>
      </c>
      <c r="F22" s="99">
        <v>25000</v>
      </c>
      <c r="G22" s="100">
        <f t="shared" si="0"/>
        <v>625000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</row>
    <row r="23" spans="1:255" s="102" customFormat="1" ht="12" customHeight="1">
      <c r="A23" s="96"/>
      <c r="B23" s="97" t="s">
        <v>63</v>
      </c>
      <c r="C23" s="98" t="s">
        <v>15</v>
      </c>
      <c r="D23" s="98">
        <v>5</v>
      </c>
      <c r="E23" s="98" t="s">
        <v>65</v>
      </c>
      <c r="F23" s="99">
        <v>25000</v>
      </c>
      <c r="G23" s="100">
        <f t="shared" si="0"/>
        <v>125000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</row>
    <row r="24" spans="1:255" s="102" customFormat="1" ht="12" customHeight="1">
      <c r="A24" s="96"/>
      <c r="B24" s="97" t="s">
        <v>103</v>
      </c>
      <c r="C24" s="98" t="s">
        <v>15</v>
      </c>
      <c r="D24" s="98">
        <v>16</v>
      </c>
      <c r="E24" s="98" t="s">
        <v>104</v>
      </c>
      <c r="F24" s="99">
        <v>25000</v>
      </c>
      <c r="G24" s="100">
        <f t="shared" si="0"/>
        <v>400000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</row>
    <row r="25" spans="1:255" s="102" customFormat="1" ht="12" customHeight="1">
      <c r="A25" s="96"/>
      <c r="B25" s="97" t="s">
        <v>105</v>
      </c>
      <c r="C25" s="98" t="s">
        <v>15</v>
      </c>
      <c r="D25" s="98">
        <v>30</v>
      </c>
      <c r="E25" s="98" t="s">
        <v>96</v>
      </c>
      <c r="F25" s="99">
        <v>25000</v>
      </c>
      <c r="G25" s="100">
        <f t="shared" si="0"/>
        <v>750000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</row>
    <row r="26" spans="1:255" s="102" customFormat="1" ht="12" customHeight="1">
      <c r="A26" s="96"/>
      <c r="B26" s="97" t="s">
        <v>106</v>
      </c>
      <c r="C26" s="98" t="s">
        <v>15</v>
      </c>
      <c r="D26" s="98">
        <v>10</v>
      </c>
      <c r="E26" s="98" t="s">
        <v>65</v>
      </c>
      <c r="F26" s="99">
        <v>25000</v>
      </c>
      <c r="G26" s="100">
        <f t="shared" si="0"/>
        <v>250000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</row>
    <row r="27" spans="1:255" ht="11.25" customHeight="1">
      <c r="B27" s="16" t="s">
        <v>16</v>
      </c>
      <c r="C27" s="17"/>
      <c r="D27" s="17"/>
      <c r="E27" s="17"/>
      <c r="F27" s="18"/>
      <c r="G27" s="19">
        <f>SUM(G21:G26)</f>
        <v>2775000</v>
      </c>
    </row>
    <row r="28" spans="1:255" ht="15.75" customHeight="1">
      <c r="A28" s="5"/>
      <c r="B28" s="106"/>
      <c r="C28" s="14"/>
      <c r="D28" s="14"/>
      <c r="E28" s="14"/>
      <c r="F28" s="15"/>
      <c r="G28" s="15"/>
      <c r="K28" s="66"/>
    </row>
    <row r="29" spans="1:255" ht="12" customHeight="1">
      <c r="A29" s="5"/>
      <c r="B29" s="82" t="s">
        <v>66</v>
      </c>
      <c r="C29" s="83"/>
      <c r="D29" s="84"/>
      <c r="E29" s="84"/>
      <c r="F29" s="85"/>
      <c r="G29" s="86"/>
    </row>
    <row r="30" spans="1:255" ht="24" customHeight="1">
      <c r="A30" s="5"/>
      <c r="B30" s="87" t="s">
        <v>9</v>
      </c>
      <c r="C30" s="88" t="s">
        <v>10</v>
      </c>
      <c r="D30" s="88" t="s">
        <v>11</v>
      </c>
      <c r="E30" s="87" t="s">
        <v>12</v>
      </c>
      <c r="F30" s="88" t="s">
        <v>13</v>
      </c>
      <c r="G30" s="87" t="s">
        <v>14</v>
      </c>
    </row>
    <row r="31" spans="1:255" s="102" customFormat="1" ht="12" customHeight="1">
      <c r="A31" s="96"/>
      <c r="B31" s="97"/>
      <c r="C31" s="98"/>
      <c r="D31" s="98"/>
      <c r="E31" s="98"/>
      <c r="F31" s="99"/>
      <c r="G31" s="100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</row>
    <row r="32" spans="1:255" ht="11.25" customHeight="1">
      <c r="B32" s="16" t="s">
        <v>17</v>
      </c>
      <c r="C32" s="17"/>
      <c r="D32" s="17"/>
      <c r="E32" s="17"/>
      <c r="F32" s="18"/>
      <c r="G32" s="19">
        <f>SUM(G31:G31)</f>
        <v>0</v>
      </c>
    </row>
    <row r="33" spans="1:255" ht="15.75" customHeight="1">
      <c r="A33" s="5"/>
      <c r="B33" s="13"/>
      <c r="C33" s="14"/>
      <c r="D33" s="14"/>
      <c r="E33" s="14"/>
      <c r="F33" s="15"/>
      <c r="G33" s="15"/>
      <c r="K33" s="66"/>
    </row>
    <row r="34" spans="1:255" ht="12" customHeight="1">
      <c r="A34" s="5"/>
      <c r="B34" s="82" t="s">
        <v>18</v>
      </c>
      <c r="C34" s="83"/>
      <c r="D34" s="84"/>
      <c r="E34" s="84"/>
      <c r="F34" s="85"/>
      <c r="G34" s="86"/>
    </row>
    <row r="35" spans="1:255" ht="24" customHeight="1">
      <c r="A35" s="5"/>
      <c r="B35" s="87" t="s">
        <v>9</v>
      </c>
      <c r="C35" s="88" t="s">
        <v>10</v>
      </c>
      <c r="D35" s="88" t="s">
        <v>11</v>
      </c>
      <c r="E35" s="87" t="s">
        <v>12</v>
      </c>
      <c r="F35" s="88" t="s">
        <v>13</v>
      </c>
      <c r="G35" s="87" t="s">
        <v>14</v>
      </c>
    </row>
    <row r="36" spans="1:255" s="102" customFormat="1" ht="12" customHeight="1">
      <c r="A36" s="96"/>
      <c r="B36" s="97" t="s">
        <v>67</v>
      </c>
      <c r="C36" s="98" t="s">
        <v>68</v>
      </c>
      <c r="D36" s="98">
        <v>0.3</v>
      </c>
      <c r="E36" s="98" t="s">
        <v>61</v>
      </c>
      <c r="F36" s="99">
        <v>94500</v>
      </c>
      <c r="G36" s="100">
        <f>+D36*F36</f>
        <v>28350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</row>
    <row r="37" spans="1:255" s="102" customFormat="1" ht="12" customHeight="1">
      <c r="A37" s="96"/>
      <c r="B37" s="97" t="s">
        <v>69</v>
      </c>
      <c r="C37" s="98" t="s">
        <v>68</v>
      </c>
      <c r="D37" s="98">
        <v>0.5</v>
      </c>
      <c r="E37" s="98" t="s">
        <v>70</v>
      </c>
      <c r="F37" s="99">
        <v>94500</v>
      </c>
      <c r="G37" s="100">
        <f t="shared" ref="G37:G41" si="1">+D37*F37</f>
        <v>47250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1"/>
      <c r="HK37" s="101"/>
      <c r="HL37" s="101"/>
      <c r="HM37" s="101"/>
      <c r="HN37" s="101"/>
      <c r="HO37" s="101"/>
      <c r="HP37" s="101"/>
      <c r="HQ37" s="101"/>
      <c r="HR37" s="101"/>
      <c r="HS37" s="101"/>
      <c r="HT37" s="101"/>
      <c r="HU37" s="101"/>
      <c r="HV37" s="101"/>
      <c r="HW37" s="101"/>
      <c r="HX37" s="101"/>
      <c r="HY37" s="101"/>
      <c r="HZ37" s="101"/>
      <c r="IA37" s="101"/>
      <c r="IB37" s="101"/>
      <c r="IC37" s="101"/>
      <c r="ID37" s="101"/>
      <c r="IE37" s="101"/>
      <c r="IF37" s="101"/>
      <c r="IG37" s="101"/>
      <c r="IH37" s="101"/>
      <c r="II37" s="101"/>
      <c r="IJ37" s="101"/>
      <c r="IK37" s="101"/>
      <c r="IL37" s="101"/>
      <c r="IM37" s="101"/>
      <c r="IN37" s="101"/>
      <c r="IO37" s="101"/>
      <c r="IP37" s="101"/>
      <c r="IQ37" s="101"/>
      <c r="IR37" s="101"/>
      <c r="IS37" s="101"/>
      <c r="IT37" s="101"/>
      <c r="IU37" s="101"/>
    </row>
    <row r="38" spans="1:255" s="102" customFormat="1" ht="12" customHeight="1">
      <c r="A38" s="96"/>
      <c r="B38" s="97" t="s">
        <v>71</v>
      </c>
      <c r="C38" s="98" t="s">
        <v>68</v>
      </c>
      <c r="D38" s="98">
        <v>0.5</v>
      </c>
      <c r="E38" s="98" t="s">
        <v>107</v>
      </c>
      <c r="F38" s="99">
        <v>73500</v>
      </c>
      <c r="G38" s="100">
        <f t="shared" si="1"/>
        <v>36750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  <c r="HV38" s="101"/>
      <c r="HW38" s="101"/>
      <c r="HX38" s="101"/>
      <c r="HY38" s="101"/>
      <c r="HZ38" s="101"/>
      <c r="IA38" s="101"/>
      <c r="IB38" s="101"/>
      <c r="IC38" s="101"/>
      <c r="ID38" s="101"/>
      <c r="IE38" s="101"/>
      <c r="IF38" s="101"/>
      <c r="IG38" s="101"/>
      <c r="IH38" s="101"/>
      <c r="II38" s="101"/>
      <c r="IJ38" s="101"/>
      <c r="IK38" s="101"/>
      <c r="IL38" s="101"/>
      <c r="IM38" s="101"/>
      <c r="IN38" s="101"/>
      <c r="IO38" s="101"/>
      <c r="IP38" s="101"/>
      <c r="IQ38" s="101"/>
      <c r="IR38" s="101"/>
      <c r="IS38" s="101"/>
      <c r="IT38" s="101"/>
      <c r="IU38" s="101"/>
    </row>
    <row r="39" spans="1:255" s="102" customFormat="1" ht="12" customHeight="1">
      <c r="A39" s="96"/>
      <c r="B39" s="97" t="s">
        <v>72</v>
      </c>
      <c r="C39" s="98" t="s">
        <v>68</v>
      </c>
      <c r="D39" s="98">
        <v>3</v>
      </c>
      <c r="E39" s="98" t="s">
        <v>108</v>
      </c>
      <c r="F39" s="99">
        <v>47250</v>
      </c>
      <c r="G39" s="100">
        <f t="shared" si="1"/>
        <v>141750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  <c r="HV39" s="101"/>
      <c r="HW39" s="101"/>
      <c r="HX39" s="101"/>
      <c r="HY39" s="101"/>
      <c r="HZ39" s="101"/>
      <c r="IA39" s="101"/>
      <c r="IB39" s="101"/>
      <c r="IC39" s="101"/>
      <c r="ID39" s="101"/>
      <c r="IE39" s="101"/>
      <c r="IF39" s="101"/>
      <c r="IG39" s="101"/>
      <c r="IH39" s="101"/>
      <c r="II39" s="101"/>
      <c r="IJ39" s="101"/>
      <c r="IK39" s="101"/>
      <c r="IL39" s="101"/>
      <c r="IM39" s="101"/>
      <c r="IN39" s="101"/>
      <c r="IO39" s="101"/>
      <c r="IP39" s="101"/>
      <c r="IQ39" s="101"/>
      <c r="IR39" s="101"/>
      <c r="IS39" s="101"/>
      <c r="IT39" s="101"/>
      <c r="IU39" s="101"/>
    </row>
    <row r="40" spans="1:255" s="102" customFormat="1" ht="12" customHeight="1">
      <c r="A40" s="96"/>
      <c r="B40" s="97" t="s">
        <v>109</v>
      </c>
      <c r="C40" s="98" t="s">
        <v>68</v>
      </c>
      <c r="D40" s="98">
        <v>15</v>
      </c>
      <c r="E40" s="98" t="s">
        <v>62</v>
      </c>
      <c r="F40" s="99">
        <v>36750</v>
      </c>
      <c r="G40" s="100">
        <f t="shared" si="1"/>
        <v>551250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1"/>
      <c r="IP40" s="101"/>
      <c r="IQ40" s="101"/>
      <c r="IR40" s="101"/>
      <c r="IS40" s="101"/>
      <c r="IT40" s="101"/>
      <c r="IU40" s="101"/>
    </row>
    <row r="41" spans="1:255" s="102" customFormat="1" ht="12" customHeight="1">
      <c r="A41" s="96"/>
      <c r="B41" s="97" t="s">
        <v>110</v>
      </c>
      <c r="C41" s="98" t="s">
        <v>68</v>
      </c>
      <c r="D41" s="98">
        <v>1</v>
      </c>
      <c r="E41" s="98" t="s">
        <v>111</v>
      </c>
      <c r="F41" s="99">
        <v>36750</v>
      </c>
      <c r="G41" s="100">
        <f t="shared" si="1"/>
        <v>36750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GI41" s="101"/>
      <c r="GJ41" s="101"/>
      <c r="GK41" s="101"/>
      <c r="GL41" s="101"/>
      <c r="GM41" s="101"/>
      <c r="GN41" s="101"/>
      <c r="GO41" s="101"/>
      <c r="GP41" s="101"/>
      <c r="GQ41" s="101"/>
      <c r="GR41" s="101"/>
      <c r="GS41" s="101"/>
      <c r="GT41" s="101"/>
      <c r="GU41" s="101"/>
      <c r="GV41" s="101"/>
      <c r="GW41" s="101"/>
      <c r="GX41" s="101"/>
      <c r="GY41" s="101"/>
      <c r="GZ41" s="101"/>
      <c r="HA41" s="101"/>
      <c r="HB41" s="101"/>
      <c r="HC41" s="101"/>
      <c r="HD41" s="101"/>
      <c r="HE41" s="101"/>
      <c r="HF41" s="101"/>
      <c r="HG41" s="101"/>
      <c r="HH41" s="101"/>
      <c r="HI41" s="101"/>
      <c r="HJ41" s="101"/>
      <c r="HK41" s="101"/>
      <c r="HL41" s="101"/>
      <c r="HM41" s="101"/>
      <c r="HN41" s="101"/>
      <c r="HO41" s="101"/>
      <c r="HP41" s="101"/>
      <c r="HQ41" s="101"/>
      <c r="HR41" s="101"/>
      <c r="HS41" s="101"/>
      <c r="HT41" s="101"/>
      <c r="HU41" s="101"/>
      <c r="HV41" s="101"/>
      <c r="HW41" s="101"/>
      <c r="HX41" s="101"/>
      <c r="HY41" s="101"/>
      <c r="HZ41" s="101"/>
      <c r="IA41" s="101"/>
      <c r="IB41" s="101"/>
      <c r="IC41" s="101"/>
      <c r="ID41" s="101"/>
      <c r="IE41" s="101"/>
      <c r="IF41" s="101"/>
      <c r="IG41" s="101"/>
      <c r="IH41" s="101"/>
      <c r="II41" s="101"/>
      <c r="IJ41" s="101"/>
      <c r="IK41" s="101"/>
      <c r="IL41" s="101"/>
      <c r="IM41" s="101"/>
      <c r="IN41" s="101"/>
      <c r="IO41" s="101"/>
      <c r="IP41" s="101"/>
      <c r="IQ41" s="101"/>
      <c r="IR41" s="101"/>
      <c r="IS41" s="101"/>
      <c r="IT41" s="101"/>
      <c r="IU41" s="101"/>
    </row>
    <row r="42" spans="1:255" ht="12" customHeight="1">
      <c r="A42" s="32"/>
      <c r="B42" s="67" t="s">
        <v>19</v>
      </c>
      <c r="C42" s="68"/>
      <c r="D42" s="68"/>
      <c r="E42" s="68"/>
      <c r="F42" s="69"/>
      <c r="G42" s="70">
        <f>SUM(G36:G41)</f>
        <v>842100</v>
      </c>
    </row>
    <row r="43" spans="1:255" ht="12" customHeight="1">
      <c r="A43" s="32"/>
      <c r="B43" s="106"/>
      <c r="C43" s="14"/>
      <c r="D43" s="14"/>
      <c r="E43" s="14"/>
      <c r="F43" s="15"/>
      <c r="G43" s="15"/>
    </row>
    <row r="44" spans="1:255" ht="12" customHeight="1">
      <c r="A44" s="5"/>
      <c r="B44" s="82" t="s">
        <v>20</v>
      </c>
      <c r="C44" s="83"/>
      <c r="D44" s="84"/>
      <c r="E44" s="84"/>
      <c r="F44" s="85"/>
      <c r="G44" s="86"/>
    </row>
    <row r="45" spans="1:255" ht="24" customHeight="1">
      <c r="A45" s="5"/>
      <c r="B45" s="87" t="s">
        <v>21</v>
      </c>
      <c r="C45" s="88" t="s">
        <v>22</v>
      </c>
      <c r="D45" s="88" t="s">
        <v>23</v>
      </c>
      <c r="E45" s="87" t="s">
        <v>12</v>
      </c>
      <c r="F45" s="88" t="s">
        <v>13</v>
      </c>
      <c r="G45" s="87" t="s">
        <v>14</v>
      </c>
    </row>
    <row r="46" spans="1:255" s="102" customFormat="1" ht="12" customHeight="1">
      <c r="A46" s="96"/>
      <c r="B46" s="103" t="s">
        <v>73</v>
      </c>
      <c r="C46" s="98"/>
      <c r="D46" s="98"/>
      <c r="E46" s="98"/>
      <c r="F46" s="99"/>
      <c r="G46" s="100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  <c r="DE46" s="101"/>
      <c r="DF46" s="101"/>
      <c r="DG46" s="101"/>
      <c r="DH46" s="101"/>
      <c r="DI46" s="101"/>
      <c r="DJ46" s="101"/>
      <c r="DK46" s="101"/>
      <c r="DL46" s="101"/>
      <c r="DM46" s="101"/>
      <c r="DN46" s="101"/>
      <c r="DO46" s="101"/>
      <c r="DP46" s="101"/>
      <c r="DQ46" s="101"/>
      <c r="DR46" s="101"/>
      <c r="DS46" s="101"/>
      <c r="DT46" s="101"/>
      <c r="DU46" s="101"/>
      <c r="DV46" s="101"/>
      <c r="DW46" s="101"/>
      <c r="DX46" s="101"/>
      <c r="DY46" s="101"/>
      <c r="DZ46" s="101"/>
      <c r="EA46" s="101"/>
      <c r="EB46" s="101"/>
      <c r="EC46" s="101"/>
      <c r="ED46" s="101"/>
      <c r="EE46" s="101"/>
      <c r="EF46" s="101"/>
      <c r="EG46" s="101"/>
      <c r="EH46" s="101"/>
      <c r="EI46" s="101"/>
      <c r="EJ46" s="101"/>
      <c r="EK46" s="101"/>
      <c r="EL46" s="101"/>
      <c r="EM46" s="101"/>
      <c r="EN46" s="101"/>
      <c r="EO46" s="101"/>
      <c r="EP46" s="101"/>
      <c r="EQ46" s="101"/>
      <c r="ER46" s="101"/>
      <c r="ES46" s="101"/>
      <c r="ET46" s="101"/>
      <c r="EU46" s="101"/>
      <c r="EV46" s="101"/>
      <c r="EW46" s="101"/>
      <c r="EX46" s="101"/>
      <c r="EY46" s="101"/>
      <c r="EZ46" s="101"/>
      <c r="FA46" s="101"/>
      <c r="FB46" s="101"/>
      <c r="FC46" s="101"/>
      <c r="FD46" s="101"/>
      <c r="FE46" s="101"/>
      <c r="FF46" s="101"/>
      <c r="FG46" s="101"/>
      <c r="FH46" s="101"/>
      <c r="FI46" s="101"/>
      <c r="FJ46" s="101"/>
      <c r="FK46" s="101"/>
      <c r="FL46" s="101"/>
      <c r="FM46" s="101"/>
      <c r="FN46" s="101"/>
      <c r="FO46" s="101"/>
      <c r="FP46" s="101"/>
      <c r="FQ46" s="101"/>
      <c r="FR46" s="101"/>
      <c r="FS46" s="101"/>
      <c r="FT46" s="101"/>
      <c r="FU46" s="101"/>
      <c r="FV46" s="101"/>
      <c r="FW46" s="101"/>
      <c r="FX46" s="101"/>
      <c r="FY46" s="101"/>
      <c r="FZ46" s="101"/>
      <c r="GA46" s="101"/>
      <c r="GB46" s="101"/>
      <c r="GC46" s="101"/>
      <c r="GD46" s="101"/>
      <c r="GE46" s="101"/>
      <c r="GF46" s="101"/>
      <c r="GG46" s="101"/>
      <c r="GH46" s="101"/>
      <c r="GI46" s="101"/>
      <c r="GJ46" s="101"/>
      <c r="GK46" s="101"/>
      <c r="GL46" s="101"/>
      <c r="GM46" s="101"/>
      <c r="GN46" s="101"/>
      <c r="GO46" s="101"/>
      <c r="GP46" s="101"/>
      <c r="GQ46" s="101"/>
      <c r="GR46" s="101"/>
      <c r="GS46" s="101"/>
      <c r="GT46" s="101"/>
      <c r="GU46" s="101"/>
      <c r="GV46" s="101"/>
      <c r="GW46" s="101"/>
      <c r="GX46" s="101"/>
      <c r="GY46" s="101"/>
      <c r="GZ46" s="101"/>
      <c r="HA46" s="101"/>
      <c r="HB46" s="101"/>
      <c r="HC46" s="101"/>
      <c r="HD46" s="101"/>
      <c r="HE46" s="101"/>
      <c r="HF46" s="101"/>
      <c r="HG46" s="101"/>
      <c r="HH46" s="101"/>
      <c r="HI46" s="101"/>
      <c r="HJ46" s="101"/>
      <c r="HK46" s="101"/>
      <c r="HL46" s="101"/>
      <c r="HM46" s="101"/>
      <c r="HN46" s="101"/>
      <c r="HO46" s="101"/>
      <c r="HP46" s="101"/>
      <c r="HQ46" s="101"/>
      <c r="HR46" s="101"/>
      <c r="HS46" s="101"/>
      <c r="HT46" s="101"/>
      <c r="HU46" s="101"/>
      <c r="HV46" s="101"/>
      <c r="HW46" s="101"/>
      <c r="HX46" s="101"/>
      <c r="HY46" s="101"/>
      <c r="HZ46" s="101"/>
      <c r="IA46" s="101"/>
      <c r="IB46" s="101"/>
      <c r="IC46" s="101"/>
      <c r="ID46" s="101"/>
      <c r="IE46" s="101"/>
      <c r="IF46" s="101"/>
      <c r="IG46" s="101"/>
      <c r="IH46" s="101"/>
      <c r="II46" s="101"/>
      <c r="IJ46" s="101"/>
      <c r="IK46" s="101"/>
      <c r="IL46" s="101"/>
      <c r="IM46" s="101"/>
      <c r="IN46" s="101"/>
      <c r="IO46" s="101"/>
      <c r="IP46" s="101"/>
      <c r="IQ46" s="101"/>
      <c r="IR46" s="101"/>
      <c r="IS46" s="101"/>
      <c r="IT46" s="101"/>
      <c r="IU46" s="101"/>
    </row>
    <row r="47" spans="1:255" s="102" customFormat="1" ht="12" customHeight="1">
      <c r="A47" s="96"/>
      <c r="B47" s="97" t="s">
        <v>74</v>
      </c>
      <c r="C47" s="98" t="s">
        <v>50</v>
      </c>
      <c r="D47" s="98">
        <v>200</v>
      </c>
      <c r="E47" s="98" t="s">
        <v>112</v>
      </c>
      <c r="F47" s="99">
        <v>1038</v>
      </c>
      <c r="G47" s="100">
        <f t="shared" ref="G47:G51" si="2">+D47*F47</f>
        <v>207600</v>
      </c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  <c r="DE47" s="101"/>
      <c r="DF47" s="101"/>
      <c r="DG47" s="101"/>
      <c r="DH47" s="101"/>
      <c r="DI47" s="101"/>
      <c r="DJ47" s="101"/>
      <c r="DK47" s="101"/>
      <c r="DL47" s="101"/>
      <c r="DM47" s="101"/>
      <c r="DN47" s="101"/>
      <c r="DO47" s="101"/>
      <c r="DP47" s="101"/>
      <c r="DQ47" s="101"/>
      <c r="DR47" s="101"/>
      <c r="DS47" s="101"/>
      <c r="DT47" s="101"/>
      <c r="DU47" s="101"/>
      <c r="DV47" s="101"/>
      <c r="DW47" s="101"/>
      <c r="DX47" s="101"/>
      <c r="DY47" s="101"/>
      <c r="DZ47" s="101"/>
      <c r="EA47" s="101"/>
      <c r="EB47" s="101"/>
      <c r="EC47" s="101"/>
      <c r="ED47" s="101"/>
      <c r="EE47" s="101"/>
      <c r="EF47" s="101"/>
      <c r="EG47" s="101"/>
      <c r="EH47" s="101"/>
      <c r="EI47" s="101"/>
      <c r="EJ47" s="101"/>
      <c r="EK47" s="101"/>
      <c r="EL47" s="101"/>
      <c r="EM47" s="101"/>
      <c r="EN47" s="101"/>
      <c r="EO47" s="101"/>
      <c r="EP47" s="101"/>
      <c r="EQ47" s="101"/>
      <c r="ER47" s="101"/>
      <c r="ES47" s="101"/>
      <c r="ET47" s="101"/>
      <c r="EU47" s="101"/>
      <c r="EV47" s="101"/>
      <c r="EW47" s="101"/>
      <c r="EX47" s="101"/>
      <c r="EY47" s="101"/>
      <c r="EZ47" s="101"/>
      <c r="FA47" s="101"/>
      <c r="FB47" s="101"/>
      <c r="FC47" s="101"/>
      <c r="FD47" s="101"/>
      <c r="FE47" s="101"/>
      <c r="FF47" s="101"/>
      <c r="FG47" s="101"/>
      <c r="FH47" s="101"/>
      <c r="FI47" s="101"/>
      <c r="FJ47" s="101"/>
      <c r="FK47" s="101"/>
      <c r="FL47" s="101"/>
      <c r="FM47" s="101"/>
      <c r="FN47" s="101"/>
      <c r="FO47" s="101"/>
      <c r="FP47" s="101"/>
      <c r="FQ47" s="101"/>
      <c r="FR47" s="101"/>
      <c r="FS47" s="101"/>
      <c r="FT47" s="101"/>
      <c r="FU47" s="101"/>
      <c r="FV47" s="101"/>
      <c r="FW47" s="101"/>
      <c r="FX47" s="101"/>
      <c r="FY47" s="101"/>
      <c r="FZ47" s="101"/>
      <c r="GA47" s="101"/>
      <c r="GB47" s="101"/>
      <c r="GC47" s="101"/>
      <c r="GD47" s="101"/>
      <c r="GE47" s="101"/>
      <c r="GF47" s="101"/>
      <c r="GG47" s="101"/>
      <c r="GH47" s="101"/>
      <c r="GI47" s="101"/>
      <c r="GJ47" s="101"/>
      <c r="GK47" s="101"/>
      <c r="GL47" s="101"/>
      <c r="GM47" s="101"/>
      <c r="GN47" s="101"/>
      <c r="GO47" s="101"/>
      <c r="GP47" s="101"/>
      <c r="GQ47" s="101"/>
      <c r="GR47" s="101"/>
      <c r="GS47" s="101"/>
      <c r="GT47" s="101"/>
      <c r="GU47" s="101"/>
      <c r="GV47" s="101"/>
      <c r="GW47" s="101"/>
      <c r="GX47" s="101"/>
      <c r="GY47" s="101"/>
      <c r="GZ47" s="101"/>
      <c r="HA47" s="101"/>
      <c r="HB47" s="101"/>
      <c r="HC47" s="101"/>
      <c r="HD47" s="101"/>
      <c r="HE47" s="101"/>
      <c r="HF47" s="101"/>
      <c r="HG47" s="101"/>
      <c r="HH47" s="101"/>
      <c r="HI47" s="101"/>
      <c r="HJ47" s="101"/>
      <c r="HK47" s="101"/>
      <c r="HL47" s="101"/>
      <c r="HM47" s="101"/>
      <c r="HN47" s="101"/>
      <c r="HO47" s="101"/>
      <c r="HP47" s="101"/>
      <c r="HQ47" s="101"/>
      <c r="HR47" s="101"/>
      <c r="HS47" s="101"/>
      <c r="HT47" s="101"/>
      <c r="HU47" s="101"/>
      <c r="HV47" s="101"/>
      <c r="HW47" s="101"/>
      <c r="HX47" s="101"/>
      <c r="HY47" s="101"/>
      <c r="HZ47" s="101"/>
      <c r="IA47" s="101"/>
      <c r="IB47" s="101"/>
      <c r="IC47" s="101"/>
      <c r="ID47" s="101"/>
      <c r="IE47" s="101"/>
      <c r="IF47" s="101"/>
      <c r="IG47" s="101"/>
      <c r="IH47" s="101"/>
      <c r="II47" s="101"/>
      <c r="IJ47" s="101"/>
      <c r="IK47" s="101"/>
      <c r="IL47" s="101"/>
      <c r="IM47" s="101"/>
      <c r="IN47" s="101"/>
      <c r="IO47" s="101"/>
      <c r="IP47" s="101"/>
      <c r="IQ47" s="101"/>
      <c r="IR47" s="101"/>
      <c r="IS47" s="101"/>
      <c r="IT47" s="101"/>
      <c r="IU47" s="101"/>
    </row>
    <row r="48" spans="1:255" s="102" customFormat="1" ht="12" customHeight="1">
      <c r="A48" s="96"/>
      <c r="B48" s="97" t="s">
        <v>113</v>
      </c>
      <c r="C48" s="98" t="s">
        <v>50</v>
      </c>
      <c r="D48" s="98">
        <v>250</v>
      </c>
      <c r="E48" s="98" t="s">
        <v>107</v>
      </c>
      <c r="F48" s="99">
        <v>1282.8</v>
      </c>
      <c r="G48" s="100">
        <f t="shared" si="2"/>
        <v>320700</v>
      </c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101"/>
      <c r="EE48" s="101"/>
      <c r="EF48" s="101"/>
      <c r="EG48" s="101"/>
      <c r="EH48" s="101"/>
      <c r="EI48" s="101"/>
      <c r="EJ48" s="101"/>
      <c r="EK48" s="101"/>
      <c r="EL48" s="101"/>
      <c r="EM48" s="101"/>
      <c r="EN48" s="101"/>
      <c r="EO48" s="101"/>
      <c r="EP48" s="101"/>
      <c r="EQ48" s="101"/>
      <c r="ER48" s="101"/>
      <c r="ES48" s="101"/>
      <c r="ET48" s="101"/>
      <c r="EU48" s="101"/>
      <c r="EV48" s="101"/>
      <c r="EW48" s="101"/>
      <c r="EX48" s="101"/>
      <c r="EY48" s="101"/>
      <c r="EZ48" s="101"/>
      <c r="FA48" s="101"/>
      <c r="FB48" s="101"/>
      <c r="FC48" s="101"/>
      <c r="FD48" s="101"/>
      <c r="FE48" s="101"/>
      <c r="FF48" s="101"/>
      <c r="FG48" s="101"/>
      <c r="FH48" s="101"/>
      <c r="FI48" s="101"/>
      <c r="FJ48" s="101"/>
      <c r="FK48" s="101"/>
      <c r="FL48" s="101"/>
      <c r="FM48" s="101"/>
      <c r="FN48" s="101"/>
      <c r="FO48" s="101"/>
      <c r="FP48" s="101"/>
      <c r="FQ48" s="101"/>
      <c r="FR48" s="101"/>
      <c r="FS48" s="101"/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101"/>
      <c r="GG48" s="101"/>
      <c r="GH48" s="101"/>
      <c r="GI48" s="101"/>
      <c r="GJ48" s="101"/>
      <c r="GK48" s="101"/>
      <c r="GL48" s="101"/>
      <c r="GM48" s="101"/>
      <c r="GN48" s="101"/>
      <c r="GO48" s="101"/>
      <c r="GP48" s="101"/>
      <c r="GQ48" s="101"/>
      <c r="GR48" s="101"/>
      <c r="GS48" s="101"/>
      <c r="GT48" s="101"/>
      <c r="GU48" s="101"/>
      <c r="GV48" s="101"/>
      <c r="GW48" s="101"/>
      <c r="GX48" s="101"/>
      <c r="GY48" s="101"/>
      <c r="GZ48" s="101"/>
      <c r="HA48" s="101"/>
      <c r="HB48" s="101"/>
      <c r="HC48" s="101"/>
      <c r="HD48" s="101"/>
      <c r="HE48" s="101"/>
      <c r="HF48" s="101"/>
      <c r="HG48" s="101"/>
      <c r="HH48" s="101"/>
      <c r="HI48" s="101"/>
      <c r="HJ48" s="101"/>
      <c r="HK48" s="101"/>
      <c r="HL48" s="101"/>
      <c r="HM48" s="101"/>
      <c r="HN48" s="101"/>
      <c r="HO48" s="101"/>
      <c r="HP48" s="101"/>
      <c r="HQ48" s="101"/>
      <c r="HR48" s="101"/>
      <c r="HS48" s="101"/>
      <c r="HT48" s="101"/>
      <c r="HU48" s="101"/>
      <c r="HV48" s="101"/>
      <c r="HW48" s="101"/>
      <c r="HX48" s="101"/>
      <c r="HY48" s="101"/>
      <c r="HZ48" s="101"/>
      <c r="IA48" s="101"/>
      <c r="IB48" s="101"/>
      <c r="IC48" s="101"/>
      <c r="ID48" s="101"/>
      <c r="IE48" s="101"/>
      <c r="IF48" s="101"/>
      <c r="IG48" s="101"/>
      <c r="IH48" s="101"/>
      <c r="II48" s="101"/>
      <c r="IJ48" s="101"/>
      <c r="IK48" s="101"/>
      <c r="IL48" s="101"/>
      <c r="IM48" s="101"/>
      <c r="IN48" s="101"/>
      <c r="IO48" s="101"/>
      <c r="IP48" s="101"/>
      <c r="IQ48" s="101"/>
      <c r="IR48" s="101"/>
      <c r="IS48" s="101"/>
      <c r="IT48" s="101"/>
      <c r="IU48" s="101"/>
    </row>
    <row r="49" spans="1:255" s="102" customFormat="1" ht="12" customHeight="1">
      <c r="A49" s="96"/>
      <c r="B49" s="97" t="s">
        <v>76</v>
      </c>
      <c r="C49" s="98" t="s">
        <v>50</v>
      </c>
      <c r="D49" s="98">
        <v>150</v>
      </c>
      <c r="E49" s="98" t="s">
        <v>114</v>
      </c>
      <c r="F49" s="99">
        <v>1711.2</v>
      </c>
      <c r="G49" s="100">
        <f t="shared" si="2"/>
        <v>256680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1"/>
      <c r="FF49" s="101"/>
      <c r="FG49" s="101"/>
      <c r="FH49" s="101"/>
      <c r="FI49" s="101"/>
      <c r="FJ49" s="101"/>
      <c r="FK49" s="101"/>
      <c r="FL49" s="101"/>
      <c r="FM49" s="101"/>
      <c r="FN49" s="101"/>
      <c r="FO49" s="101"/>
      <c r="FP49" s="101"/>
      <c r="FQ49" s="101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101"/>
      <c r="GG49" s="101"/>
      <c r="GH49" s="101"/>
      <c r="GI49" s="101"/>
      <c r="GJ49" s="101"/>
      <c r="GK49" s="101"/>
      <c r="GL49" s="101"/>
      <c r="GM49" s="101"/>
      <c r="GN49" s="101"/>
      <c r="GO49" s="101"/>
      <c r="GP49" s="101"/>
      <c r="GQ49" s="101"/>
      <c r="GR49" s="101"/>
      <c r="GS49" s="101"/>
      <c r="GT49" s="101"/>
      <c r="GU49" s="101"/>
      <c r="GV49" s="101"/>
      <c r="GW49" s="101"/>
      <c r="GX49" s="101"/>
      <c r="GY49" s="101"/>
      <c r="GZ49" s="101"/>
      <c r="HA49" s="101"/>
      <c r="HB49" s="101"/>
      <c r="HC49" s="101"/>
      <c r="HD49" s="101"/>
      <c r="HE49" s="101"/>
      <c r="HF49" s="101"/>
      <c r="HG49" s="101"/>
      <c r="HH49" s="101"/>
      <c r="HI49" s="101"/>
      <c r="HJ49" s="101"/>
      <c r="HK49" s="101"/>
      <c r="HL49" s="101"/>
      <c r="HM49" s="101"/>
      <c r="HN49" s="101"/>
      <c r="HO49" s="101"/>
      <c r="HP49" s="101"/>
      <c r="HQ49" s="101"/>
      <c r="HR49" s="101"/>
      <c r="HS49" s="101"/>
      <c r="HT49" s="101"/>
      <c r="HU49" s="101"/>
      <c r="HV49" s="101"/>
      <c r="HW49" s="101"/>
      <c r="HX49" s="101"/>
      <c r="HY49" s="101"/>
      <c r="HZ49" s="101"/>
      <c r="IA49" s="101"/>
      <c r="IB49" s="101"/>
      <c r="IC49" s="101"/>
      <c r="ID49" s="101"/>
      <c r="IE49" s="101"/>
      <c r="IF49" s="101"/>
      <c r="IG49" s="101"/>
      <c r="IH49" s="101"/>
      <c r="II49" s="101"/>
      <c r="IJ49" s="101"/>
      <c r="IK49" s="101"/>
      <c r="IL49" s="101"/>
      <c r="IM49" s="101"/>
      <c r="IN49" s="101"/>
      <c r="IO49" s="101"/>
      <c r="IP49" s="101"/>
      <c r="IQ49" s="101"/>
      <c r="IR49" s="101"/>
      <c r="IS49" s="101"/>
      <c r="IT49" s="101"/>
      <c r="IU49" s="101"/>
    </row>
    <row r="50" spans="1:255" s="102" customFormat="1" ht="12" customHeight="1">
      <c r="A50" s="96"/>
      <c r="B50" s="97" t="s">
        <v>79</v>
      </c>
      <c r="C50" s="98" t="s">
        <v>50</v>
      </c>
      <c r="D50" s="98">
        <v>175</v>
      </c>
      <c r="E50" s="98" t="s">
        <v>114</v>
      </c>
      <c r="F50" s="99">
        <v>871.2</v>
      </c>
      <c r="G50" s="100">
        <f t="shared" si="2"/>
        <v>152460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  <c r="EQ50" s="101"/>
      <c r="ER50" s="101"/>
      <c r="ES50" s="101"/>
      <c r="ET50" s="101"/>
      <c r="EU50" s="101"/>
      <c r="EV50" s="101"/>
      <c r="EW50" s="101"/>
      <c r="EX50" s="101"/>
      <c r="EY50" s="101"/>
      <c r="EZ50" s="101"/>
      <c r="FA50" s="101"/>
      <c r="FB50" s="101"/>
      <c r="FC50" s="101"/>
      <c r="FD50" s="101"/>
      <c r="FE50" s="101"/>
      <c r="FF50" s="101"/>
      <c r="FG50" s="101"/>
      <c r="FH50" s="101"/>
      <c r="FI50" s="101"/>
      <c r="FJ50" s="101"/>
      <c r="FK50" s="101"/>
      <c r="FL50" s="101"/>
      <c r="FM50" s="101"/>
      <c r="FN50" s="101"/>
      <c r="FO50" s="101"/>
      <c r="FP50" s="101"/>
      <c r="FQ50" s="101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101"/>
      <c r="GG50" s="101"/>
      <c r="GH50" s="101"/>
      <c r="GI50" s="101"/>
      <c r="GJ50" s="101"/>
      <c r="GK50" s="101"/>
      <c r="GL50" s="101"/>
      <c r="GM50" s="101"/>
      <c r="GN50" s="101"/>
      <c r="GO50" s="101"/>
      <c r="GP50" s="101"/>
      <c r="GQ50" s="101"/>
      <c r="GR50" s="101"/>
      <c r="GS50" s="101"/>
      <c r="GT50" s="101"/>
      <c r="GU50" s="101"/>
      <c r="GV50" s="101"/>
      <c r="GW50" s="101"/>
      <c r="GX50" s="101"/>
      <c r="GY50" s="101"/>
      <c r="GZ50" s="101"/>
      <c r="HA50" s="101"/>
      <c r="HB50" s="101"/>
      <c r="HC50" s="101"/>
      <c r="HD50" s="101"/>
      <c r="HE50" s="101"/>
      <c r="HF50" s="101"/>
      <c r="HG50" s="101"/>
      <c r="HH50" s="101"/>
      <c r="HI50" s="101"/>
      <c r="HJ50" s="101"/>
      <c r="HK50" s="101"/>
      <c r="HL50" s="101"/>
      <c r="HM50" s="101"/>
      <c r="HN50" s="101"/>
      <c r="HO50" s="101"/>
      <c r="HP50" s="101"/>
      <c r="HQ50" s="101"/>
      <c r="HR50" s="101"/>
      <c r="HS50" s="101"/>
      <c r="HT50" s="101"/>
      <c r="HU50" s="101"/>
      <c r="HV50" s="101"/>
      <c r="HW50" s="101"/>
      <c r="HX50" s="101"/>
      <c r="HY50" s="101"/>
      <c r="HZ50" s="101"/>
      <c r="IA50" s="101"/>
      <c r="IB50" s="101"/>
      <c r="IC50" s="101"/>
      <c r="ID50" s="101"/>
      <c r="IE50" s="101"/>
      <c r="IF50" s="101"/>
      <c r="IG50" s="101"/>
      <c r="IH50" s="101"/>
      <c r="II50" s="101"/>
      <c r="IJ50" s="101"/>
      <c r="IK50" s="101"/>
      <c r="IL50" s="101"/>
      <c r="IM50" s="101"/>
      <c r="IN50" s="101"/>
      <c r="IO50" s="101"/>
      <c r="IP50" s="101"/>
      <c r="IQ50" s="101"/>
      <c r="IR50" s="101"/>
      <c r="IS50" s="101"/>
      <c r="IT50" s="101"/>
      <c r="IU50" s="101"/>
    </row>
    <row r="51" spans="1:255" s="102" customFormat="1" ht="12" customHeight="1">
      <c r="A51" s="96"/>
      <c r="B51" s="97" t="s">
        <v>75</v>
      </c>
      <c r="C51" s="98" t="s">
        <v>50</v>
      </c>
      <c r="D51" s="98">
        <v>100</v>
      </c>
      <c r="E51" s="98" t="s">
        <v>114</v>
      </c>
      <c r="F51" s="99">
        <v>1566</v>
      </c>
      <c r="G51" s="100">
        <f t="shared" si="2"/>
        <v>156600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GI51" s="101"/>
      <c r="GJ51" s="101"/>
      <c r="GK51" s="101"/>
      <c r="GL51" s="101"/>
      <c r="GM51" s="101"/>
      <c r="GN51" s="101"/>
      <c r="GO51" s="101"/>
      <c r="GP51" s="101"/>
      <c r="GQ51" s="101"/>
      <c r="GR51" s="101"/>
      <c r="GS51" s="101"/>
      <c r="GT51" s="101"/>
      <c r="GU51" s="101"/>
      <c r="GV51" s="101"/>
      <c r="GW51" s="101"/>
      <c r="GX51" s="101"/>
      <c r="GY51" s="101"/>
      <c r="GZ51" s="101"/>
      <c r="HA51" s="101"/>
      <c r="HB51" s="101"/>
      <c r="HC51" s="101"/>
      <c r="HD51" s="101"/>
      <c r="HE51" s="101"/>
      <c r="HF51" s="101"/>
      <c r="HG51" s="101"/>
      <c r="HH51" s="101"/>
      <c r="HI51" s="101"/>
      <c r="HJ51" s="101"/>
      <c r="HK51" s="101"/>
      <c r="HL51" s="101"/>
      <c r="HM51" s="101"/>
      <c r="HN51" s="101"/>
      <c r="HO51" s="101"/>
      <c r="HP51" s="101"/>
      <c r="HQ51" s="101"/>
      <c r="HR51" s="101"/>
      <c r="HS51" s="101"/>
      <c r="HT51" s="101"/>
      <c r="HU51" s="101"/>
      <c r="HV51" s="101"/>
      <c r="HW51" s="101"/>
      <c r="HX51" s="101"/>
      <c r="HY51" s="101"/>
      <c r="HZ51" s="101"/>
      <c r="IA51" s="101"/>
      <c r="IB51" s="101"/>
      <c r="IC51" s="101"/>
      <c r="ID51" s="101"/>
      <c r="IE51" s="101"/>
      <c r="IF51" s="101"/>
      <c r="IG51" s="101"/>
      <c r="IH51" s="101"/>
      <c r="II51" s="101"/>
      <c r="IJ51" s="101"/>
      <c r="IK51" s="101"/>
      <c r="IL51" s="101"/>
      <c r="IM51" s="101"/>
      <c r="IN51" s="101"/>
      <c r="IO51" s="101"/>
      <c r="IP51" s="101"/>
      <c r="IQ51" s="101"/>
      <c r="IR51" s="101"/>
      <c r="IS51" s="101"/>
      <c r="IT51" s="101"/>
      <c r="IU51" s="101"/>
    </row>
    <row r="52" spans="1:255" s="102" customFormat="1" ht="12" customHeight="1">
      <c r="A52" s="96"/>
      <c r="B52" s="97" t="s">
        <v>77</v>
      </c>
      <c r="C52" s="98" t="s">
        <v>50</v>
      </c>
      <c r="D52" s="98">
        <v>75</v>
      </c>
      <c r="E52" s="98" t="s">
        <v>114</v>
      </c>
      <c r="F52" s="99">
        <v>1932.4</v>
      </c>
      <c r="G52" s="100">
        <f t="shared" ref="G52" si="3">+D52*F52</f>
        <v>144930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/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101"/>
      <c r="GG52" s="101"/>
      <c r="GH52" s="101"/>
      <c r="GI52" s="101"/>
      <c r="GJ52" s="101"/>
      <c r="GK52" s="101"/>
      <c r="GL52" s="101"/>
      <c r="GM52" s="101"/>
      <c r="GN52" s="101"/>
      <c r="GO52" s="101"/>
      <c r="GP52" s="101"/>
      <c r="GQ52" s="101"/>
      <c r="GR52" s="101"/>
      <c r="GS52" s="101"/>
      <c r="GT52" s="101"/>
      <c r="GU52" s="101"/>
      <c r="GV52" s="101"/>
      <c r="GW52" s="101"/>
      <c r="GX52" s="101"/>
      <c r="GY52" s="101"/>
      <c r="GZ52" s="101"/>
      <c r="HA52" s="101"/>
      <c r="HB52" s="101"/>
      <c r="HC52" s="101"/>
      <c r="HD52" s="101"/>
      <c r="HE52" s="101"/>
      <c r="HF52" s="101"/>
      <c r="HG52" s="101"/>
      <c r="HH52" s="101"/>
      <c r="HI52" s="101"/>
      <c r="HJ52" s="101"/>
      <c r="HK52" s="101"/>
      <c r="HL52" s="101"/>
      <c r="HM52" s="101"/>
      <c r="HN52" s="101"/>
      <c r="HO52" s="101"/>
      <c r="HP52" s="101"/>
      <c r="HQ52" s="101"/>
      <c r="HR52" s="101"/>
      <c r="HS52" s="101"/>
      <c r="HT52" s="101"/>
      <c r="HU52" s="101"/>
      <c r="HV52" s="101"/>
      <c r="HW52" s="101"/>
      <c r="HX52" s="101"/>
      <c r="HY52" s="101"/>
      <c r="HZ52" s="101"/>
      <c r="IA52" s="101"/>
      <c r="IB52" s="101"/>
      <c r="IC52" s="101"/>
      <c r="ID52" s="101"/>
      <c r="IE52" s="101"/>
      <c r="IF52" s="101"/>
      <c r="IG52" s="101"/>
      <c r="IH52" s="101"/>
      <c r="II52" s="101"/>
      <c r="IJ52" s="101"/>
      <c r="IK52" s="101"/>
      <c r="IL52" s="101"/>
      <c r="IM52" s="101"/>
      <c r="IN52" s="101"/>
      <c r="IO52" s="101"/>
      <c r="IP52" s="101"/>
      <c r="IQ52" s="101"/>
      <c r="IR52" s="101"/>
      <c r="IS52" s="101"/>
      <c r="IT52" s="101"/>
      <c r="IU52" s="101"/>
    </row>
    <row r="53" spans="1:255" s="102" customFormat="1" ht="12" customHeight="1">
      <c r="A53" s="96"/>
      <c r="B53" s="103" t="s">
        <v>80</v>
      </c>
      <c r="C53" s="98"/>
      <c r="D53" s="98"/>
      <c r="E53" s="98"/>
      <c r="F53" s="99"/>
      <c r="G53" s="100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101"/>
      <c r="GG53" s="101"/>
      <c r="GH53" s="101"/>
      <c r="GI53" s="101"/>
      <c r="GJ53" s="101"/>
      <c r="GK53" s="101"/>
      <c r="GL53" s="101"/>
      <c r="GM53" s="101"/>
      <c r="GN53" s="101"/>
      <c r="GO53" s="101"/>
      <c r="GP53" s="101"/>
      <c r="GQ53" s="101"/>
      <c r="GR53" s="101"/>
      <c r="GS53" s="101"/>
      <c r="GT53" s="101"/>
      <c r="GU53" s="101"/>
      <c r="GV53" s="101"/>
      <c r="GW53" s="101"/>
      <c r="GX53" s="101"/>
      <c r="GY53" s="101"/>
      <c r="GZ53" s="101"/>
      <c r="HA53" s="101"/>
      <c r="HB53" s="101"/>
      <c r="HC53" s="101"/>
      <c r="HD53" s="101"/>
      <c r="HE53" s="101"/>
      <c r="HF53" s="101"/>
      <c r="HG53" s="101"/>
      <c r="HH53" s="101"/>
      <c r="HI53" s="101"/>
      <c r="HJ53" s="101"/>
      <c r="HK53" s="101"/>
      <c r="HL53" s="101"/>
      <c r="HM53" s="101"/>
      <c r="HN53" s="101"/>
      <c r="HO53" s="101"/>
      <c r="HP53" s="101"/>
      <c r="HQ53" s="101"/>
      <c r="HR53" s="101"/>
      <c r="HS53" s="101"/>
      <c r="HT53" s="101"/>
      <c r="HU53" s="101"/>
      <c r="HV53" s="101"/>
      <c r="HW53" s="101"/>
      <c r="HX53" s="101"/>
      <c r="HY53" s="101"/>
      <c r="HZ53" s="101"/>
      <c r="IA53" s="101"/>
      <c r="IB53" s="101"/>
      <c r="IC53" s="101"/>
      <c r="ID53" s="101"/>
      <c r="IE53" s="101"/>
      <c r="IF53" s="101"/>
      <c r="IG53" s="101"/>
      <c r="IH53" s="101"/>
      <c r="II53" s="101"/>
      <c r="IJ53" s="101"/>
      <c r="IK53" s="101"/>
      <c r="IL53" s="101"/>
      <c r="IM53" s="101"/>
      <c r="IN53" s="101"/>
      <c r="IO53" s="101"/>
      <c r="IP53" s="101"/>
      <c r="IQ53" s="101"/>
      <c r="IR53" s="101"/>
      <c r="IS53" s="101"/>
      <c r="IT53" s="101"/>
      <c r="IU53" s="101"/>
    </row>
    <row r="54" spans="1:255" s="102" customFormat="1" ht="12" customHeight="1">
      <c r="A54" s="96"/>
      <c r="B54" s="97" t="s">
        <v>115</v>
      </c>
      <c r="C54" s="98" t="s">
        <v>50</v>
      </c>
      <c r="D54" s="98">
        <v>10</v>
      </c>
      <c r="E54" s="98" t="s">
        <v>116</v>
      </c>
      <c r="F54" s="99">
        <v>17146</v>
      </c>
      <c r="G54" s="100">
        <f t="shared" ref="G54:G55" si="4">+D54*F54</f>
        <v>171460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/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1"/>
      <c r="EW54" s="101"/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1"/>
      <c r="FL54" s="101"/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1"/>
      <c r="GA54" s="101"/>
      <c r="GB54" s="101"/>
      <c r="GC54" s="101"/>
      <c r="GD54" s="101"/>
      <c r="GE54" s="101"/>
      <c r="GF54" s="101"/>
      <c r="GG54" s="101"/>
      <c r="GH54" s="101"/>
      <c r="GI54" s="101"/>
      <c r="GJ54" s="101"/>
      <c r="GK54" s="101"/>
      <c r="GL54" s="101"/>
      <c r="GM54" s="101"/>
      <c r="GN54" s="101"/>
      <c r="GO54" s="101"/>
      <c r="GP54" s="101"/>
      <c r="GQ54" s="101"/>
      <c r="GR54" s="101"/>
      <c r="GS54" s="101"/>
      <c r="GT54" s="101"/>
      <c r="GU54" s="101"/>
      <c r="GV54" s="101"/>
      <c r="GW54" s="101"/>
      <c r="GX54" s="101"/>
      <c r="GY54" s="101"/>
      <c r="GZ54" s="101"/>
      <c r="HA54" s="101"/>
      <c r="HB54" s="101"/>
      <c r="HC54" s="101"/>
      <c r="HD54" s="101"/>
      <c r="HE54" s="101"/>
      <c r="HF54" s="101"/>
      <c r="HG54" s="101"/>
      <c r="HH54" s="101"/>
      <c r="HI54" s="101"/>
      <c r="HJ54" s="101"/>
      <c r="HK54" s="101"/>
      <c r="HL54" s="101"/>
      <c r="HM54" s="101"/>
      <c r="HN54" s="101"/>
      <c r="HO54" s="101"/>
      <c r="HP54" s="101"/>
      <c r="HQ54" s="101"/>
      <c r="HR54" s="101"/>
      <c r="HS54" s="101"/>
      <c r="HT54" s="101"/>
      <c r="HU54" s="101"/>
      <c r="HV54" s="101"/>
      <c r="HW54" s="101"/>
      <c r="HX54" s="101"/>
      <c r="HY54" s="101"/>
      <c r="HZ54" s="101"/>
      <c r="IA54" s="101"/>
      <c r="IB54" s="101"/>
      <c r="IC54" s="101"/>
      <c r="ID54" s="101"/>
      <c r="IE54" s="101"/>
      <c r="IF54" s="101"/>
      <c r="IG54" s="101"/>
      <c r="IH54" s="101"/>
      <c r="II54" s="101"/>
      <c r="IJ54" s="101"/>
      <c r="IK54" s="101"/>
      <c r="IL54" s="101"/>
      <c r="IM54" s="101"/>
      <c r="IN54" s="101"/>
      <c r="IO54" s="101"/>
      <c r="IP54" s="101"/>
      <c r="IQ54" s="101"/>
      <c r="IR54" s="101"/>
      <c r="IS54" s="101"/>
      <c r="IT54" s="101"/>
      <c r="IU54" s="101"/>
    </row>
    <row r="55" spans="1:255" s="102" customFormat="1" ht="12" customHeight="1">
      <c r="A55" s="96"/>
      <c r="B55" s="97" t="s">
        <v>81</v>
      </c>
      <c r="C55" s="98" t="s">
        <v>54</v>
      </c>
      <c r="D55" s="98">
        <v>6</v>
      </c>
      <c r="E55" s="98" t="s">
        <v>116</v>
      </c>
      <c r="F55" s="99">
        <v>23758</v>
      </c>
      <c r="G55" s="100">
        <f t="shared" si="4"/>
        <v>142548</v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1"/>
      <c r="DF55" s="101"/>
      <c r="DG55" s="101"/>
      <c r="DH55" s="101"/>
      <c r="DI55" s="101"/>
      <c r="DJ55" s="101"/>
      <c r="DK55" s="101"/>
      <c r="DL55" s="101"/>
      <c r="DM55" s="101"/>
      <c r="DN55" s="101"/>
      <c r="DO55" s="101"/>
      <c r="DP55" s="101"/>
      <c r="DQ55" s="101"/>
      <c r="DR55" s="101"/>
      <c r="DS55" s="101"/>
      <c r="DT55" s="101"/>
      <c r="DU55" s="101"/>
      <c r="DV55" s="101"/>
      <c r="DW55" s="101"/>
      <c r="DX55" s="101"/>
      <c r="DY55" s="101"/>
      <c r="DZ55" s="101"/>
      <c r="EA55" s="101"/>
      <c r="EB55" s="101"/>
      <c r="EC55" s="101"/>
      <c r="ED55" s="101"/>
      <c r="EE55" s="101"/>
      <c r="EF55" s="101"/>
      <c r="EG55" s="101"/>
      <c r="EH55" s="101"/>
      <c r="EI55" s="101"/>
      <c r="EJ55" s="101"/>
      <c r="EK55" s="101"/>
      <c r="EL55" s="101"/>
      <c r="EM55" s="101"/>
      <c r="EN55" s="101"/>
      <c r="EO55" s="101"/>
      <c r="EP55" s="101"/>
      <c r="EQ55" s="101"/>
      <c r="ER55" s="101"/>
      <c r="ES55" s="101"/>
      <c r="ET55" s="101"/>
      <c r="EU55" s="101"/>
      <c r="EV55" s="101"/>
      <c r="EW55" s="101"/>
      <c r="EX55" s="101"/>
      <c r="EY55" s="101"/>
      <c r="EZ55" s="101"/>
      <c r="FA55" s="101"/>
      <c r="FB55" s="101"/>
      <c r="FC55" s="101"/>
      <c r="FD55" s="101"/>
      <c r="FE55" s="101"/>
      <c r="FF55" s="101"/>
      <c r="FG55" s="101"/>
      <c r="FH55" s="101"/>
      <c r="FI55" s="101"/>
      <c r="FJ55" s="101"/>
      <c r="FK55" s="101"/>
      <c r="FL55" s="101"/>
      <c r="FM55" s="101"/>
      <c r="FN55" s="101"/>
      <c r="FO55" s="101"/>
      <c r="FP55" s="101"/>
      <c r="FQ55" s="101"/>
      <c r="FR55" s="101"/>
      <c r="FS55" s="101"/>
      <c r="FT55" s="101"/>
      <c r="FU55" s="101"/>
      <c r="FV55" s="101"/>
      <c r="FW55" s="101"/>
      <c r="FX55" s="101"/>
      <c r="FY55" s="101"/>
      <c r="FZ55" s="101"/>
      <c r="GA55" s="101"/>
      <c r="GB55" s="101"/>
      <c r="GC55" s="101"/>
      <c r="GD55" s="101"/>
      <c r="GE55" s="101"/>
      <c r="GF55" s="101"/>
      <c r="GG55" s="101"/>
      <c r="GH55" s="101"/>
      <c r="GI55" s="101"/>
      <c r="GJ55" s="101"/>
      <c r="GK55" s="101"/>
      <c r="GL55" s="101"/>
      <c r="GM55" s="101"/>
      <c r="GN55" s="101"/>
      <c r="GO55" s="101"/>
      <c r="GP55" s="101"/>
      <c r="GQ55" s="101"/>
      <c r="GR55" s="101"/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1"/>
      <c r="HG55" s="101"/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1"/>
      <c r="HV55" s="101"/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1"/>
      <c r="IK55" s="101"/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</row>
    <row r="56" spans="1:255" s="102" customFormat="1" ht="12" customHeight="1">
      <c r="A56" s="96"/>
      <c r="B56" s="103" t="s">
        <v>82</v>
      </c>
      <c r="C56" s="98"/>
      <c r="D56" s="98"/>
      <c r="E56" s="98"/>
      <c r="F56" s="99"/>
      <c r="G56" s="100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101"/>
      <c r="DT56" s="101"/>
      <c r="DU56" s="101"/>
      <c r="DV56" s="101"/>
      <c r="DW56" s="101"/>
      <c r="DX56" s="101"/>
      <c r="DY56" s="101"/>
      <c r="DZ56" s="101"/>
      <c r="EA56" s="101"/>
      <c r="EB56" s="101"/>
      <c r="EC56" s="101"/>
      <c r="ED56" s="101"/>
      <c r="EE56" s="101"/>
      <c r="EF56" s="101"/>
      <c r="EG56" s="101"/>
      <c r="EH56" s="101"/>
      <c r="EI56" s="101"/>
      <c r="EJ56" s="101"/>
      <c r="EK56" s="101"/>
      <c r="EL56" s="101"/>
      <c r="EM56" s="101"/>
      <c r="EN56" s="101"/>
      <c r="EO56" s="101"/>
      <c r="EP56" s="101"/>
      <c r="EQ56" s="101"/>
      <c r="ER56" s="101"/>
      <c r="ES56" s="101"/>
      <c r="ET56" s="101"/>
      <c r="EU56" s="101"/>
      <c r="EV56" s="101"/>
      <c r="EW56" s="101"/>
      <c r="EX56" s="101"/>
      <c r="EY56" s="101"/>
      <c r="EZ56" s="101"/>
      <c r="FA56" s="101"/>
      <c r="FB56" s="101"/>
      <c r="FC56" s="101"/>
      <c r="FD56" s="101"/>
      <c r="FE56" s="101"/>
      <c r="FF56" s="101"/>
      <c r="FG56" s="101"/>
      <c r="FH56" s="101"/>
      <c r="FI56" s="101"/>
      <c r="FJ56" s="101"/>
      <c r="FK56" s="101"/>
      <c r="FL56" s="101"/>
      <c r="FM56" s="101"/>
      <c r="FN56" s="101"/>
      <c r="FO56" s="101"/>
      <c r="FP56" s="101"/>
      <c r="FQ56" s="101"/>
      <c r="FR56" s="101"/>
      <c r="FS56" s="101"/>
      <c r="FT56" s="101"/>
      <c r="FU56" s="101"/>
      <c r="FV56" s="101"/>
      <c r="FW56" s="101"/>
      <c r="FX56" s="101"/>
      <c r="FY56" s="101"/>
      <c r="FZ56" s="101"/>
      <c r="GA56" s="101"/>
      <c r="GB56" s="101"/>
      <c r="GC56" s="101"/>
      <c r="GD56" s="101"/>
      <c r="GE56" s="101"/>
      <c r="GF56" s="101"/>
      <c r="GG56" s="101"/>
      <c r="GH56" s="101"/>
      <c r="GI56" s="101"/>
      <c r="GJ56" s="101"/>
      <c r="GK56" s="101"/>
      <c r="GL56" s="101"/>
      <c r="GM56" s="101"/>
      <c r="GN56" s="101"/>
      <c r="GO56" s="101"/>
      <c r="GP56" s="101"/>
      <c r="GQ56" s="101"/>
      <c r="GR56" s="101"/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1"/>
      <c r="HG56" s="101"/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1"/>
      <c r="HV56" s="101"/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1"/>
      <c r="IK56" s="101"/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</row>
    <row r="57" spans="1:255" s="102" customFormat="1" ht="12" customHeight="1">
      <c r="A57" s="96"/>
      <c r="B57" s="97" t="s">
        <v>117</v>
      </c>
      <c r="C57" s="98" t="s">
        <v>50</v>
      </c>
      <c r="D57" s="98">
        <v>0.5</v>
      </c>
      <c r="E57" s="98" t="s">
        <v>118</v>
      </c>
      <c r="F57" s="99">
        <v>76560</v>
      </c>
      <c r="G57" s="100">
        <f t="shared" ref="G57:G60" si="5">+D57*F57</f>
        <v>38280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GI57" s="101"/>
      <c r="GJ57" s="101"/>
      <c r="GK57" s="101"/>
      <c r="GL57" s="101"/>
      <c r="GM57" s="101"/>
      <c r="GN57" s="101"/>
      <c r="GO57" s="101"/>
      <c r="GP57" s="101"/>
      <c r="GQ57" s="101"/>
      <c r="GR57" s="101"/>
      <c r="GS57" s="101"/>
      <c r="GT57" s="101"/>
      <c r="GU57" s="101"/>
      <c r="GV57" s="101"/>
      <c r="GW57" s="101"/>
      <c r="GX57" s="101"/>
      <c r="GY57" s="101"/>
      <c r="GZ57" s="101"/>
      <c r="HA57" s="101"/>
      <c r="HB57" s="101"/>
      <c r="HC57" s="101"/>
      <c r="HD57" s="101"/>
      <c r="HE57" s="101"/>
      <c r="HF57" s="101"/>
      <c r="HG57" s="101"/>
      <c r="HH57" s="101"/>
      <c r="HI57" s="101"/>
      <c r="HJ57" s="101"/>
      <c r="HK57" s="101"/>
      <c r="HL57" s="101"/>
      <c r="HM57" s="101"/>
      <c r="HN57" s="101"/>
      <c r="HO57" s="101"/>
      <c r="HP57" s="101"/>
      <c r="HQ57" s="101"/>
      <c r="HR57" s="101"/>
      <c r="HS57" s="101"/>
      <c r="HT57" s="101"/>
      <c r="HU57" s="101"/>
      <c r="HV57" s="101"/>
      <c r="HW57" s="101"/>
      <c r="HX57" s="101"/>
      <c r="HY57" s="101"/>
      <c r="HZ57" s="101"/>
      <c r="IA57" s="101"/>
      <c r="IB57" s="101"/>
      <c r="IC57" s="101"/>
      <c r="ID57" s="101"/>
      <c r="IE57" s="101"/>
      <c r="IF57" s="101"/>
      <c r="IG57" s="101"/>
      <c r="IH57" s="101"/>
      <c r="II57" s="101"/>
      <c r="IJ57" s="101"/>
      <c r="IK57" s="101"/>
      <c r="IL57" s="101"/>
      <c r="IM57" s="101"/>
      <c r="IN57" s="101"/>
      <c r="IO57" s="101"/>
      <c r="IP57" s="101"/>
      <c r="IQ57" s="101"/>
      <c r="IR57" s="101"/>
      <c r="IS57" s="101"/>
      <c r="IT57" s="101"/>
      <c r="IU57" s="101"/>
    </row>
    <row r="58" spans="1:255" s="102" customFormat="1" ht="12" customHeight="1">
      <c r="A58" s="96"/>
      <c r="B58" s="97" t="s">
        <v>119</v>
      </c>
      <c r="C58" s="98" t="s">
        <v>54</v>
      </c>
      <c r="D58" s="98">
        <v>3</v>
      </c>
      <c r="E58" s="98" t="s">
        <v>64</v>
      </c>
      <c r="F58" s="99">
        <v>34110</v>
      </c>
      <c r="G58" s="100">
        <f t="shared" si="5"/>
        <v>102330</v>
      </c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101"/>
      <c r="GK58" s="101"/>
      <c r="GL58" s="101"/>
      <c r="GM58" s="101"/>
      <c r="GN58" s="101"/>
      <c r="GO58" s="101"/>
      <c r="GP58" s="101"/>
      <c r="GQ58" s="101"/>
      <c r="GR58" s="101"/>
      <c r="GS58" s="101"/>
      <c r="GT58" s="101"/>
      <c r="GU58" s="101"/>
      <c r="GV58" s="101"/>
      <c r="GW58" s="101"/>
      <c r="GX58" s="101"/>
      <c r="GY58" s="101"/>
      <c r="GZ58" s="101"/>
      <c r="HA58" s="101"/>
      <c r="HB58" s="101"/>
      <c r="HC58" s="101"/>
      <c r="HD58" s="101"/>
      <c r="HE58" s="101"/>
      <c r="HF58" s="101"/>
      <c r="HG58" s="101"/>
      <c r="HH58" s="101"/>
      <c r="HI58" s="101"/>
      <c r="HJ58" s="101"/>
      <c r="HK58" s="101"/>
      <c r="HL58" s="101"/>
      <c r="HM58" s="101"/>
      <c r="HN58" s="101"/>
      <c r="HO58" s="101"/>
      <c r="HP58" s="101"/>
      <c r="HQ58" s="101"/>
      <c r="HR58" s="101"/>
      <c r="HS58" s="101"/>
      <c r="HT58" s="101"/>
      <c r="HU58" s="101"/>
      <c r="HV58" s="101"/>
      <c r="HW58" s="101"/>
      <c r="HX58" s="101"/>
      <c r="HY58" s="101"/>
      <c r="HZ58" s="101"/>
      <c r="IA58" s="101"/>
      <c r="IB58" s="101"/>
      <c r="IC58" s="101"/>
      <c r="ID58" s="101"/>
      <c r="IE58" s="101"/>
      <c r="IF58" s="101"/>
      <c r="IG58" s="101"/>
      <c r="IH58" s="101"/>
      <c r="II58" s="101"/>
      <c r="IJ58" s="101"/>
      <c r="IK58" s="101"/>
      <c r="IL58" s="101"/>
      <c r="IM58" s="101"/>
      <c r="IN58" s="101"/>
      <c r="IO58" s="101"/>
      <c r="IP58" s="101"/>
      <c r="IQ58" s="101"/>
      <c r="IR58" s="101"/>
      <c r="IS58" s="101"/>
      <c r="IT58" s="101"/>
      <c r="IU58" s="101"/>
    </row>
    <row r="59" spans="1:255" s="102" customFormat="1" ht="12" customHeight="1">
      <c r="A59" s="96"/>
      <c r="B59" s="97" t="s">
        <v>120</v>
      </c>
      <c r="C59" s="98" t="s">
        <v>54</v>
      </c>
      <c r="D59" s="98">
        <v>100</v>
      </c>
      <c r="E59" s="98" t="s">
        <v>121</v>
      </c>
      <c r="F59" s="99">
        <v>2663.560975609756</v>
      </c>
      <c r="G59" s="100">
        <f t="shared" si="5"/>
        <v>266356.09756097558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GI59" s="101"/>
      <c r="GJ59" s="101"/>
      <c r="GK59" s="101"/>
      <c r="GL59" s="101"/>
      <c r="GM59" s="101"/>
      <c r="GN59" s="101"/>
      <c r="GO59" s="101"/>
      <c r="GP59" s="101"/>
      <c r="GQ59" s="101"/>
      <c r="GR59" s="101"/>
      <c r="GS59" s="101"/>
      <c r="GT59" s="101"/>
      <c r="GU59" s="101"/>
      <c r="GV59" s="101"/>
      <c r="GW59" s="101"/>
      <c r="GX59" s="101"/>
      <c r="GY59" s="101"/>
      <c r="GZ59" s="101"/>
      <c r="HA59" s="101"/>
      <c r="HB59" s="101"/>
      <c r="HC59" s="101"/>
      <c r="HD59" s="101"/>
      <c r="HE59" s="101"/>
      <c r="HF59" s="101"/>
      <c r="HG59" s="101"/>
      <c r="HH59" s="101"/>
      <c r="HI59" s="101"/>
      <c r="HJ59" s="101"/>
      <c r="HK59" s="101"/>
      <c r="HL59" s="101"/>
      <c r="HM59" s="101"/>
      <c r="HN59" s="101"/>
      <c r="HO59" s="101"/>
      <c r="HP59" s="101"/>
      <c r="HQ59" s="101"/>
      <c r="HR59" s="101"/>
      <c r="HS59" s="101"/>
      <c r="HT59" s="101"/>
      <c r="HU59" s="101"/>
      <c r="HV59" s="101"/>
      <c r="HW59" s="101"/>
      <c r="HX59" s="101"/>
      <c r="HY59" s="101"/>
      <c r="HZ59" s="101"/>
      <c r="IA59" s="101"/>
      <c r="IB59" s="101"/>
      <c r="IC59" s="101"/>
      <c r="ID59" s="101"/>
      <c r="IE59" s="101"/>
      <c r="IF59" s="101"/>
      <c r="IG59" s="101"/>
      <c r="IH59" s="101"/>
      <c r="II59" s="101"/>
      <c r="IJ59" s="101"/>
      <c r="IK59" s="101"/>
      <c r="IL59" s="101"/>
      <c r="IM59" s="101"/>
      <c r="IN59" s="101"/>
      <c r="IO59" s="101"/>
      <c r="IP59" s="101"/>
      <c r="IQ59" s="101"/>
      <c r="IR59" s="101"/>
      <c r="IS59" s="101"/>
      <c r="IT59" s="101"/>
      <c r="IU59" s="101"/>
    </row>
    <row r="60" spans="1:255" s="102" customFormat="1" ht="12" customHeight="1">
      <c r="A60" s="96"/>
      <c r="B60" s="97" t="s">
        <v>122</v>
      </c>
      <c r="C60" s="98" t="s">
        <v>54</v>
      </c>
      <c r="D60" s="98">
        <v>1.2</v>
      </c>
      <c r="E60" s="98" t="s">
        <v>123</v>
      </c>
      <c r="F60" s="99">
        <v>51310</v>
      </c>
      <c r="G60" s="100">
        <f t="shared" si="5"/>
        <v>61572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</row>
    <row r="61" spans="1:255" s="102" customFormat="1" ht="12" customHeight="1">
      <c r="A61" s="96"/>
      <c r="B61" s="97" t="s">
        <v>124</v>
      </c>
      <c r="C61" s="98" t="s">
        <v>50</v>
      </c>
      <c r="D61" s="98">
        <v>3</v>
      </c>
      <c r="E61" s="98" t="s">
        <v>123</v>
      </c>
      <c r="F61" s="99">
        <v>41120</v>
      </c>
      <c r="G61" s="100">
        <f t="shared" ref="G61:G63" si="6">+D61*F61</f>
        <v>123360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</row>
    <row r="62" spans="1:255" s="102" customFormat="1" ht="12" customHeight="1">
      <c r="A62" s="96"/>
      <c r="B62" s="103" t="s">
        <v>83</v>
      </c>
      <c r="C62" s="98"/>
      <c r="D62" s="98"/>
      <c r="E62" s="98"/>
      <c r="F62" s="99"/>
      <c r="G62" s="100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101"/>
      <c r="DW62" s="101"/>
      <c r="DX62" s="101"/>
      <c r="DY62" s="101"/>
      <c r="DZ62" s="101"/>
      <c r="EA62" s="101"/>
      <c r="EB62" s="101"/>
      <c r="EC62" s="101"/>
      <c r="ED62" s="101"/>
      <c r="EE62" s="101"/>
      <c r="EF62" s="101"/>
      <c r="EG62" s="101"/>
      <c r="EH62" s="101"/>
      <c r="EI62" s="101"/>
      <c r="EJ62" s="101"/>
      <c r="EK62" s="101"/>
      <c r="EL62" s="101"/>
      <c r="EM62" s="101"/>
      <c r="EN62" s="101"/>
      <c r="EO62" s="101"/>
      <c r="EP62" s="101"/>
      <c r="EQ62" s="101"/>
      <c r="ER62" s="101"/>
      <c r="ES62" s="101"/>
      <c r="ET62" s="101"/>
      <c r="EU62" s="101"/>
      <c r="EV62" s="101"/>
      <c r="EW62" s="101"/>
      <c r="EX62" s="101"/>
      <c r="EY62" s="101"/>
      <c r="EZ62" s="101"/>
      <c r="FA62" s="101"/>
      <c r="FB62" s="101"/>
      <c r="FC62" s="101"/>
      <c r="FD62" s="101"/>
      <c r="FE62" s="101"/>
      <c r="FF62" s="101"/>
      <c r="FG62" s="101"/>
      <c r="FH62" s="101"/>
      <c r="FI62" s="101"/>
      <c r="FJ62" s="101"/>
      <c r="FK62" s="101"/>
      <c r="FL62" s="101"/>
      <c r="FM62" s="101"/>
      <c r="FN62" s="101"/>
      <c r="FO62" s="101"/>
      <c r="FP62" s="101"/>
      <c r="FQ62" s="101"/>
      <c r="FR62" s="101"/>
      <c r="FS62" s="101"/>
      <c r="FT62" s="101"/>
      <c r="FU62" s="101"/>
      <c r="FV62" s="101"/>
      <c r="FW62" s="101"/>
      <c r="FX62" s="101"/>
      <c r="FY62" s="101"/>
      <c r="FZ62" s="101"/>
      <c r="GA62" s="101"/>
      <c r="GB62" s="101"/>
      <c r="GC62" s="101"/>
      <c r="GD62" s="101"/>
      <c r="GE62" s="101"/>
      <c r="GF62" s="101"/>
      <c r="GG62" s="101"/>
      <c r="GH62" s="101"/>
      <c r="GI62" s="101"/>
      <c r="GJ62" s="101"/>
      <c r="GK62" s="101"/>
      <c r="GL62" s="101"/>
      <c r="GM62" s="101"/>
      <c r="GN62" s="101"/>
      <c r="GO62" s="101"/>
      <c r="GP62" s="101"/>
      <c r="GQ62" s="101"/>
      <c r="GR62" s="101"/>
      <c r="GS62" s="101"/>
      <c r="GT62" s="101"/>
      <c r="GU62" s="101"/>
      <c r="GV62" s="101"/>
      <c r="GW62" s="101"/>
      <c r="GX62" s="101"/>
      <c r="GY62" s="101"/>
      <c r="GZ62" s="101"/>
      <c r="HA62" s="101"/>
      <c r="HB62" s="101"/>
      <c r="HC62" s="101"/>
      <c r="HD62" s="101"/>
      <c r="HE62" s="101"/>
      <c r="HF62" s="101"/>
      <c r="HG62" s="101"/>
      <c r="HH62" s="101"/>
      <c r="HI62" s="101"/>
      <c r="HJ62" s="101"/>
      <c r="HK62" s="101"/>
      <c r="HL62" s="101"/>
      <c r="HM62" s="101"/>
      <c r="HN62" s="101"/>
      <c r="HO62" s="101"/>
      <c r="HP62" s="101"/>
      <c r="HQ62" s="101"/>
      <c r="HR62" s="101"/>
      <c r="HS62" s="101"/>
      <c r="HT62" s="101"/>
      <c r="HU62" s="101"/>
      <c r="HV62" s="101"/>
      <c r="HW62" s="101"/>
      <c r="HX62" s="101"/>
      <c r="HY62" s="101"/>
      <c r="HZ62" s="101"/>
      <c r="IA62" s="101"/>
      <c r="IB62" s="101"/>
      <c r="IC62" s="101"/>
      <c r="ID62" s="101"/>
      <c r="IE62" s="101"/>
      <c r="IF62" s="101"/>
      <c r="IG62" s="101"/>
      <c r="IH62" s="101"/>
      <c r="II62" s="101"/>
      <c r="IJ62" s="101"/>
      <c r="IK62" s="101"/>
      <c r="IL62" s="101"/>
      <c r="IM62" s="101"/>
      <c r="IN62" s="101"/>
      <c r="IO62" s="101"/>
      <c r="IP62" s="101"/>
      <c r="IQ62" s="101"/>
      <c r="IR62" s="101"/>
      <c r="IS62" s="101"/>
      <c r="IT62" s="101"/>
      <c r="IU62" s="101"/>
    </row>
    <row r="63" spans="1:255" s="102" customFormat="1" ht="12" customHeight="1">
      <c r="A63" s="96"/>
      <c r="B63" s="97" t="s">
        <v>84</v>
      </c>
      <c r="C63" s="98" t="s">
        <v>54</v>
      </c>
      <c r="D63" s="98">
        <v>4</v>
      </c>
      <c r="E63" s="98" t="s">
        <v>85</v>
      </c>
      <c r="F63" s="99">
        <v>71380</v>
      </c>
      <c r="G63" s="100">
        <f t="shared" si="6"/>
        <v>285520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</row>
    <row r="64" spans="1:255" s="102" customFormat="1" ht="12" customHeight="1">
      <c r="A64" s="96"/>
      <c r="B64" s="97" t="s">
        <v>86</v>
      </c>
      <c r="C64" s="98" t="s">
        <v>50</v>
      </c>
      <c r="D64" s="98">
        <v>5</v>
      </c>
      <c r="E64" s="98" t="s">
        <v>125</v>
      </c>
      <c r="F64" s="99">
        <v>18069.2</v>
      </c>
      <c r="G64" s="100">
        <f t="shared" ref="G64:G69" si="7">+D64*F64</f>
        <v>90346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101"/>
      <c r="DW64" s="101"/>
      <c r="DX64" s="101"/>
      <c r="DY64" s="101"/>
      <c r="DZ64" s="101"/>
      <c r="EA64" s="101"/>
      <c r="EB64" s="101"/>
      <c r="EC64" s="101"/>
      <c r="ED64" s="101"/>
      <c r="EE64" s="101"/>
      <c r="EF64" s="101"/>
      <c r="EG64" s="101"/>
      <c r="EH64" s="101"/>
      <c r="EI64" s="101"/>
      <c r="EJ64" s="101"/>
      <c r="EK64" s="101"/>
      <c r="EL64" s="101"/>
      <c r="EM64" s="101"/>
      <c r="EN64" s="101"/>
      <c r="EO64" s="101"/>
      <c r="EP64" s="101"/>
      <c r="EQ64" s="101"/>
      <c r="ER64" s="101"/>
      <c r="ES64" s="101"/>
      <c r="ET64" s="101"/>
      <c r="EU64" s="101"/>
      <c r="EV64" s="101"/>
      <c r="EW64" s="101"/>
      <c r="EX64" s="101"/>
      <c r="EY64" s="101"/>
      <c r="EZ64" s="101"/>
      <c r="FA64" s="101"/>
      <c r="FB64" s="101"/>
      <c r="FC64" s="101"/>
      <c r="FD64" s="101"/>
      <c r="FE64" s="101"/>
      <c r="FF64" s="101"/>
      <c r="FG64" s="101"/>
      <c r="FH64" s="101"/>
      <c r="FI64" s="101"/>
      <c r="FJ64" s="101"/>
      <c r="FK64" s="101"/>
      <c r="FL64" s="101"/>
      <c r="FM64" s="101"/>
      <c r="FN64" s="101"/>
      <c r="FO64" s="101"/>
      <c r="FP64" s="101"/>
      <c r="FQ64" s="101"/>
      <c r="FR64" s="101"/>
      <c r="FS64" s="101"/>
      <c r="FT64" s="101"/>
      <c r="FU64" s="101"/>
      <c r="FV64" s="101"/>
      <c r="FW64" s="101"/>
      <c r="FX64" s="101"/>
      <c r="FY64" s="101"/>
      <c r="FZ64" s="101"/>
      <c r="GA64" s="101"/>
      <c r="GB64" s="101"/>
      <c r="GC64" s="101"/>
      <c r="GD64" s="101"/>
      <c r="GE64" s="101"/>
      <c r="GF64" s="101"/>
      <c r="GG64" s="101"/>
      <c r="GH64" s="101"/>
      <c r="GI64" s="101"/>
      <c r="GJ64" s="101"/>
      <c r="GK64" s="101"/>
      <c r="GL64" s="101"/>
      <c r="GM64" s="101"/>
      <c r="GN64" s="101"/>
      <c r="GO64" s="101"/>
      <c r="GP64" s="101"/>
      <c r="GQ64" s="101"/>
      <c r="GR64" s="101"/>
      <c r="GS64" s="101"/>
      <c r="GT64" s="101"/>
      <c r="GU64" s="101"/>
      <c r="GV64" s="101"/>
      <c r="GW64" s="101"/>
      <c r="GX64" s="101"/>
      <c r="GY64" s="101"/>
      <c r="GZ64" s="101"/>
      <c r="HA64" s="101"/>
      <c r="HB64" s="101"/>
      <c r="HC64" s="101"/>
      <c r="HD64" s="101"/>
      <c r="HE64" s="101"/>
      <c r="HF64" s="101"/>
      <c r="HG64" s="101"/>
      <c r="HH64" s="101"/>
      <c r="HI64" s="101"/>
      <c r="HJ64" s="101"/>
      <c r="HK64" s="101"/>
      <c r="HL64" s="101"/>
      <c r="HM64" s="101"/>
      <c r="HN64" s="101"/>
      <c r="HO64" s="101"/>
      <c r="HP64" s="101"/>
      <c r="HQ64" s="101"/>
      <c r="HR64" s="101"/>
      <c r="HS64" s="101"/>
      <c r="HT64" s="101"/>
      <c r="HU64" s="101"/>
      <c r="HV64" s="101"/>
      <c r="HW64" s="101"/>
      <c r="HX64" s="101"/>
      <c r="HY64" s="101"/>
      <c r="HZ64" s="101"/>
      <c r="IA64" s="101"/>
      <c r="IB64" s="101"/>
      <c r="IC64" s="101"/>
      <c r="ID64" s="101"/>
      <c r="IE64" s="101"/>
      <c r="IF64" s="101"/>
      <c r="IG64" s="101"/>
      <c r="IH64" s="101"/>
      <c r="II64" s="101"/>
      <c r="IJ64" s="101"/>
      <c r="IK64" s="101"/>
      <c r="IL64" s="101"/>
      <c r="IM64" s="101"/>
      <c r="IN64" s="101"/>
      <c r="IO64" s="101"/>
      <c r="IP64" s="101"/>
      <c r="IQ64" s="101"/>
      <c r="IR64" s="101"/>
      <c r="IS64" s="101"/>
      <c r="IT64" s="101"/>
      <c r="IU64" s="101"/>
    </row>
    <row r="65" spans="1:255" s="102" customFormat="1" ht="12" customHeight="1">
      <c r="A65" s="96"/>
      <c r="B65" s="97" t="s">
        <v>126</v>
      </c>
      <c r="C65" s="98" t="s">
        <v>50</v>
      </c>
      <c r="D65" s="98">
        <v>2</v>
      </c>
      <c r="E65" s="98" t="s">
        <v>127</v>
      </c>
      <c r="F65" s="99">
        <v>12480</v>
      </c>
      <c r="G65" s="100">
        <f t="shared" si="7"/>
        <v>24960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  <c r="EN65" s="101"/>
      <c r="EO65" s="101"/>
      <c r="EP65" s="101"/>
      <c r="EQ65" s="101"/>
      <c r="ER65" s="101"/>
      <c r="ES65" s="101"/>
      <c r="ET65" s="101"/>
      <c r="EU65" s="101"/>
      <c r="EV65" s="101"/>
      <c r="EW65" s="101"/>
      <c r="EX65" s="101"/>
      <c r="EY65" s="101"/>
      <c r="EZ65" s="101"/>
      <c r="FA65" s="101"/>
      <c r="FB65" s="101"/>
      <c r="FC65" s="101"/>
      <c r="FD65" s="101"/>
      <c r="FE65" s="101"/>
      <c r="FF65" s="101"/>
      <c r="FG65" s="101"/>
      <c r="FH65" s="101"/>
      <c r="FI65" s="101"/>
      <c r="FJ65" s="101"/>
      <c r="FK65" s="101"/>
      <c r="FL65" s="101"/>
      <c r="FM65" s="101"/>
      <c r="FN65" s="101"/>
      <c r="FO65" s="101"/>
      <c r="FP65" s="101"/>
      <c r="FQ65" s="101"/>
      <c r="FR65" s="101"/>
      <c r="FS65" s="101"/>
      <c r="FT65" s="101"/>
      <c r="FU65" s="101"/>
      <c r="FV65" s="101"/>
      <c r="FW65" s="101"/>
      <c r="FX65" s="101"/>
      <c r="FY65" s="101"/>
      <c r="FZ65" s="101"/>
      <c r="GA65" s="101"/>
      <c r="GB65" s="101"/>
      <c r="GC65" s="101"/>
      <c r="GD65" s="101"/>
      <c r="GE65" s="101"/>
      <c r="GF65" s="101"/>
      <c r="GG65" s="101"/>
      <c r="GH65" s="101"/>
      <c r="GI65" s="101"/>
      <c r="GJ65" s="101"/>
      <c r="GK65" s="101"/>
      <c r="GL65" s="101"/>
      <c r="GM65" s="101"/>
      <c r="GN65" s="101"/>
      <c r="GO65" s="101"/>
      <c r="GP65" s="101"/>
      <c r="GQ65" s="101"/>
      <c r="GR65" s="101"/>
      <c r="GS65" s="101"/>
      <c r="GT65" s="101"/>
      <c r="GU65" s="101"/>
      <c r="GV65" s="101"/>
      <c r="GW65" s="101"/>
      <c r="GX65" s="101"/>
      <c r="GY65" s="101"/>
      <c r="GZ65" s="101"/>
      <c r="HA65" s="101"/>
      <c r="HB65" s="101"/>
      <c r="HC65" s="101"/>
      <c r="HD65" s="101"/>
      <c r="HE65" s="101"/>
      <c r="HF65" s="101"/>
      <c r="HG65" s="101"/>
      <c r="HH65" s="101"/>
      <c r="HI65" s="101"/>
      <c r="HJ65" s="101"/>
      <c r="HK65" s="101"/>
      <c r="HL65" s="101"/>
      <c r="HM65" s="101"/>
      <c r="HN65" s="101"/>
      <c r="HO65" s="101"/>
      <c r="HP65" s="101"/>
      <c r="HQ65" s="101"/>
      <c r="HR65" s="101"/>
      <c r="HS65" s="101"/>
      <c r="HT65" s="101"/>
      <c r="HU65" s="101"/>
      <c r="HV65" s="101"/>
      <c r="HW65" s="101"/>
      <c r="HX65" s="101"/>
      <c r="HY65" s="101"/>
      <c r="HZ65" s="101"/>
      <c r="IA65" s="101"/>
      <c r="IB65" s="101"/>
      <c r="IC65" s="101"/>
      <c r="ID65" s="101"/>
      <c r="IE65" s="101"/>
      <c r="IF65" s="101"/>
      <c r="IG65" s="101"/>
      <c r="IH65" s="101"/>
      <c r="II65" s="101"/>
      <c r="IJ65" s="101"/>
      <c r="IK65" s="101"/>
      <c r="IL65" s="101"/>
      <c r="IM65" s="101"/>
      <c r="IN65" s="101"/>
      <c r="IO65" s="101"/>
      <c r="IP65" s="101"/>
      <c r="IQ65" s="101"/>
      <c r="IR65" s="101"/>
      <c r="IS65" s="101"/>
      <c r="IT65" s="101"/>
      <c r="IU65" s="101"/>
    </row>
    <row r="66" spans="1:255" s="102" customFormat="1" ht="12" customHeight="1">
      <c r="A66" s="96"/>
      <c r="B66" s="97" t="s">
        <v>128</v>
      </c>
      <c r="C66" s="98" t="s">
        <v>50</v>
      </c>
      <c r="D66" s="98">
        <v>4</v>
      </c>
      <c r="E66" s="98" t="s">
        <v>129</v>
      </c>
      <c r="F66" s="99">
        <v>1026</v>
      </c>
      <c r="G66" s="100">
        <f t="shared" si="7"/>
        <v>4104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1"/>
      <c r="FF66" s="101"/>
      <c r="FG66" s="101"/>
      <c r="FH66" s="101"/>
      <c r="FI66" s="101"/>
      <c r="FJ66" s="101"/>
      <c r="FK66" s="101"/>
      <c r="FL66" s="101"/>
      <c r="FM66" s="101"/>
      <c r="FN66" s="101"/>
      <c r="FO66" s="101"/>
      <c r="FP66" s="101"/>
      <c r="FQ66" s="101"/>
      <c r="FR66" s="101"/>
      <c r="FS66" s="101"/>
      <c r="FT66" s="101"/>
      <c r="FU66" s="101"/>
      <c r="FV66" s="101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</row>
    <row r="67" spans="1:255" s="102" customFormat="1" ht="12" customHeight="1">
      <c r="A67" s="96"/>
      <c r="B67" s="97" t="s">
        <v>130</v>
      </c>
      <c r="C67" s="98" t="s">
        <v>54</v>
      </c>
      <c r="D67" s="98">
        <v>1</v>
      </c>
      <c r="E67" s="98" t="s">
        <v>107</v>
      </c>
      <c r="F67" s="99">
        <v>10350</v>
      </c>
      <c r="G67" s="100">
        <f t="shared" si="7"/>
        <v>10350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1"/>
      <c r="FF67" s="101"/>
      <c r="FG67" s="101"/>
      <c r="FH67" s="101"/>
      <c r="FI67" s="101"/>
      <c r="FJ67" s="101"/>
      <c r="FK67" s="101"/>
      <c r="FL67" s="101"/>
      <c r="FM67" s="101"/>
      <c r="FN67" s="101"/>
      <c r="FO67" s="101"/>
      <c r="FP67" s="101"/>
      <c r="FQ67" s="101"/>
      <c r="FR67" s="101"/>
      <c r="FS67" s="101"/>
      <c r="FT67" s="101"/>
      <c r="FU67" s="101"/>
      <c r="FV67" s="101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</row>
    <row r="68" spans="1:255" s="102" customFormat="1" ht="12" customHeight="1">
      <c r="A68" s="96"/>
      <c r="B68" s="97" t="s">
        <v>131</v>
      </c>
      <c r="C68" s="98" t="s">
        <v>54</v>
      </c>
      <c r="D68" s="98">
        <v>2</v>
      </c>
      <c r="E68" s="98" t="s">
        <v>132</v>
      </c>
      <c r="F68" s="99">
        <v>22310</v>
      </c>
      <c r="G68" s="100">
        <f t="shared" si="7"/>
        <v>44620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</row>
    <row r="69" spans="1:255" s="102" customFormat="1" ht="12" customHeight="1">
      <c r="A69" s="96"/>
      <c r="B69" s="97" t="s">
        <v>133</v>
      </c>
      <c r="C69" s="98" t="s">
        <v>54</v>
      </c>
      <c r="D69" s="98">
        <v>2</v>
      </c>
      <c r="E69" s="98" t="s">
        <v>78</v>
      </c>
      <c r="F69" s="99">
        <v>27470</v>
      </c>
      <c r="G69" s="100">
        <f t="shared" si="7"/>
        <v>54940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</row>
    <row r="70" spans="1:255" ht="11.25" customHeight="1">
      <c r="B70" s="16" t="s">
        <v>24</v>
      </c>
      <c r="C70" s="17"/>
      <c r="D70" s="17"/>
      <c r="E70" s="17"/>
      <c r="F70" s="18"/>
      <c r="G70" s="19">
        <f>SUM(G46:G69)</f>
        <v>2659716.0975609757</v>
      </c>
    </row>
    <row r="71" spans="1:255" ht="11.25" customHeight="1">
      <c r="B71" s="106"/>
      <c r="C71" s="14"/>
      <c r="D71" s="14"/>
      <c r="E71" s="20"/>
      <c r="F71" s="15"/>
      <c r="G71" s="15"/>
    </row>
    <row r="72" spans="1:255" ht="12" customHeight="1">
      <c r="A72" s="5"/>
      <c r="B72" s="82" t="s">
        <v>25</v>
      </c>
      <c r="C72" s="83"/>
      <c r="D72" s="84"/>
      <c r="E72" s="84"/>
      <c r="F72" s="85"/>
      <c r="G72" s="86"/>
    </row>
    <row r="73" spans="1:255" ht="24" customHeight="1">
      <c r="A73" s="5"/>
      <c r="B73" s="87" t="s">
        <v>26</v>
      </c>
      <c r="C73" s="88" t="s">
        <v>22</v>
      </c>
      <c r="D73" s="88" t="s">
        <v>23</v>
      </c>
      <c r="E73" s="87" t="s">
        <v>12</v>
      </c>
      <c r="F73" s="88" t="s">
        <v>13</v>
      </c>
      <c r="G73" s="87" t="s">
        <v>14</v>
      </c>
    </row>
    <row r="74" spans="1:255" s="102" customFormat="1" ht="12" customHeight="1">
      <c r="A74" s="96"/>
      <c r="B74" s="111" t="s">
        <v>87</v>
      </c>
      <c r="C74" s="112" t="s">
        <v>88</v>
      </c>
      <c r="D74" s="112">
        <v>1</v>
      </c>
      <c r="E74" s="112" t="s">
        <v>96</v>
      </c>
      <c r="F74" s="113">
        <v>200000</v>
      </c>
      <c r="G74" s="100">
        <f t="shared" ref="G74" si="8">+F74*D74</f>
        <v>200000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1"/>
      <c r="FF74" s="101"/>
      <c r="FG74" s="101"/>
      <c r="FH74" s="101"/>
      <c r="FI74" s="101"/>
      <c r="FJ74" s="101"/>
      <c r="FK74" s="101"/>
      <c r="FL74" s="101"/>
      <c r="FM74" s="101"/>
      <c r="FN74" s="101"/>
      <c r="FO74" s="101"/>
      <c r="FP74" s="101"/>
      <c r="FQ74" s="101"/>
      <c r="FR74" s="101"/>
      <c r="FS74" s="101"/>
      <c r="FT74" s="101"/>
      <c r="FU74" s="101"/>
      <c r="FV74" s="101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</row>
    <row r="75" spans="1:255" ht="11.25" customHeight="1">
      <c r="B75" s="16" t="s">
        <v>27</v>
      </c>
      <c r="C75" s="17"/>
      <c r="D75" s="17"/>
      <c r="E75" s="17"/>
      <c r="F75" s="18"/>
      <c r="G75" s="19">
        <f>SUM(G74:G74)</f>
        <v>200000</v>
      </c>
    </row>
    <row r="76" spans="1:255" ht="11.25" customHeight="1">
      <c r="B76" s="35"/>
      <c r="C76" s="35"/>
      <c r="D76" s="35"/>
      <c r="E76" s="35"/>
      <c r="F76" s="36"/>
      <c r="G76" s="36"/>
    </row>
    <row r="77" spans="1:255" ht="11.25" customHeight="1">
      <c r="B77" s="37" t="s">
        <v>28</v>
      </c>
      <c r="C77" s="38"/>
      <c r="D77" s="38"/>
      <c r="E77" s="38"/>
      <c r="F77" s="38"/>
      <c r="G77" s="39">
        <f>G27+G32+G42+G70+G75</f>
        <v>6476816.0975609757</v>
      </c>
    </row>
    <row r="78" spans="1:255" ht="11.25" customHeight="1">
      <c r="B78" s="40" t="s">
        <v>29</v>
      </c>
      <c r="C78" s="22"/>
      <c r="D78" s="22"/>
      <c r="E78" s="22"/>
      <c r="F78" s="22"/>
      <c r="G78" s="41">
        <f>G77*0.05</f>
        <v>323840.80487804883</v>
      </c>
    </row>
    <row r="79" spans="1:255" ht="11.25" customHeight="1">
      <c r="B79" s="42" t="s">
        <v>30</v>
      </c>
      <c r="C79" s="21"/>
      <c r="D79" s="21"/>
      <c r="E79" s="21"/>
      <c r="F79" s="21"/>
      <c r="G79" s="43">
        <f>G78+G77</f>
        <v>6800656.9024390243</v>
      </c>
    </row>
    <row r="80" spans="1:255" ht="11.25" customHeight="1">
      <c r="B80" s="40" t="s">
        <v>31</v>
      </c>
      <c r="C80" s="22"/>
      <c r="D80" s="22"/>
      <c r="E80" s="22"/>
      <c r="F80" s="22"/>
      <c r="G80" s="41">
        <f>G12</f>
        <v>8750000</v>
      </c>
    </row>
    <row r="81" spans="1:255" ht="11.25" customHeight="1">
      <c r="B81" s="44" t="s">
        <v>32</v>
      </c>
      <c r="C81" s="45"/>
      <c r="D81" s="45"/>
      <c r="E81" s="45"/>
      <c r="F81" s="45"/>
      <c r="G81" s="46">
        <f>G80-G79</f>
        <v>1949343.0975609757</v>
      </c>
    </row>
    <row r="82" spans="1:255" ht="11.25" customHeight="1">
      <c r="B82" s="33" t="s">
        <v>33</v>
      </c>
      <c r="C82" s="34"/>
      <c r="D82" s="34"/>
      <c r="E82" s="34"/>
      <c r="F82" s="34"/>
      <c r="G82" s="29"/>
    </row>
    <row r="83" spans="1:255" ht="11.25" customHeight="1" thickBot="1">
      <c r="B83" s="47"/>
      <c r="C83" s="34"/>
      <c r="D83" s="34"/>
      <c r="E83" s="34"/>
      <c r="F83" s="34"/>
      <c r="G83" s="29"/>
    </row>
    <row r="84" spans="1:255" s="92" customFormat="1" ht="12" customHeight="1">
      <c r="A84" s="89"/>
      <c r="B84" s="59" t="s">
        <v>34</v>
      </c>
      <c r="C84" s="90"/>
      <c r="D84" s="90"/>
      <c r="E84" s="90"/>
      <c r="F84" s="90"/>
      <c r="G84" s="91"/>
    </row>
    <row r="85" spans="1:255" s="92" customFormat="1" ht="12" customHeight="1">
      <c r="A85" s="89"/>
      <c r="B85" s="114" t="s">
        <v>89</v>
      </c>
      <c r="C85" s="115"/>
      <c r="D85" s="115"/>
      <c r="E85" s="115"/>
      <c r="F85" s="115"/>
      <c r="G85" s="116"/>
    </row>
    <row r="86" spans="1:255" s="92" customFormat="1" ht="12" customHeight="1">
      <c r="A86" s="89"/>
      <c r="B86" s="114" t="s">
        <v>90</v>
      </c>
      <c r="C86" s="115"/>
      <c r="D86" s="115"/>
      <c r="E86" s="115"/>
      <c r="F86" s="115"/>
      <c r="G86" s="116"/>
    </row>
    <row r="87" spans="1:255" s="92" customFormat="1" ht="12" customHeight="1">
      <c r="A87" s="89"/>
      <c r="B87" s="114" t="s">
        <v>134</v>
      </c>
      <c r="C87" s="115"/>
      <c r="D87" s="115"/>
      <c r="E87" s="115"/>
      <c r="F87" s="115"/>
      <c r="G87" s="116"/>
    </row>
    <row r="88" spans="1:255" s="92" customFormat="1" ht="12" customHeight="1">
      <c r="A88" s="89"/>
      <c r="B88" s="114" t="s">
        <v>91</v>
      </c>
      <c r="C88" s="115"/>
      <c r="D88" s="115"/>
      <c r="E88" s="115"/>
      <c r="F88" s="115"/>
      <c r="G88" s="116"/>
    </row>
    <row r="89" spans="1:255" s="92" customFormat="1" ht="12" customHeight="1">
      <c r="B89" s="114" t="s">
        <v>92</v>
      </c>
      <c r="C89" s="115"/>
      <c r="D89" s="115"/>
      <c r="E89" s="115"/>
      <c r="F89" s="115"/>
      <c r="G89" s="116"/>
    </row>
    <row r="90" spans="1:255" s="92" customFormat="1" ht="12" customHeight="1">
      <c r="B90" s="114" t="s">
        <v>135</v>
      </c>
      <c r="C90" s="115"/>
      <c r="D90" s="115"/>
      <c r="E90" s="115"/>
      <c r="F90" s="115"/>
      <c r="G90" s="116"/>
    </row>
    <row r="91" spans="1:255" s="92" customFormat="1" ht="12" customHeight="1">
      <c r="B91" s="129" t="s">
        <v>136</v>
      </c>
      <c r="C91" s="115"/>
      <c r="D91" s="115"/>
      <c r="E91" s="115"/>
      <c r="F91" s="115"/>
      <c r="G91" s="116"/>
    </row>
    <row r="92" spans="1:255" s="92" customFormat="1" ht="12" customHeight="1">
      <c r="B92" s="114" t="s">
        <v>137</v>
      </c>
      <c r="C92" s="117"/>
      <c r="D92" s="117"/>
      <c r="E92" s="117"/>
      <c r="F92" s="117"/>
      <c r="G92" s="118"/>
    </row>
    <row r="93" spans="1:255" s="92" customFormat="1" ht="12" customHeight="1">
      <c r="B93" s="114" t="s">
        <v>138</v>
      </c>
      <c r="C93" s="115"/>
      <c r="D93" s="115"/>
      <c r="E93" s="115"/>
      <c r="F93" s="115"/>
      <c r="G93" s="116"/>
    </row>
    <row r="94" spans="1:255" s="92" customFormat="1" ht="12" customHeight="1" thickBot="1">
      <c r="B94" s="130" t="s">
        <v>139</v>
      </c>
      <c r="C94" s="131"/>
      <c r="D94" s="131"/>
      <c r="E94" s="131"/>
      <c r="F94" s="131"/>
      <c r="G94" s="132"/>
    </row>
    <row r="95" spans="1:255" s="95" customFormat="1" ht="9">
      <c r="A95" s="93"/>
      <c r="B95" s="57"/>
      <c r="C95" s="31"/>
      <c r="D95" s="31"/>
      <c r="E95" s="31"/>
      <c r="F95" s="31"/>
      <c r="G95" s="94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  <c r="DR95" s="93"/>
      <c r="DS95" s="93"/>
      <c r="DT95" s="93"/>
      <c r="DU95" s="93"/>
      <c r="DV95" s="93"/>
      <c r="DW95" s="93"/>
      <c r="DX95" s="93"/>
      <c r="DY95" s="93"/>
      <c r="DZ95" s="93"/>
      <c r="EA95" s="93"/>
      <c r="EB95" s="93"/>
      <c r="EC95" s="93"/>
      <c r="ED95" s="93"/>
      <c r="EE95" s="93"/>
      <c r="EF95" s="93"/>
      <c r="EG95" s="93"/>
      <c r="EH95" s="93"/>
      <c r="EI95" s="93"/>
      <c r="EJ95" s="93"/>
      <c r="EK95" s="93"/>
      <c r="EL95" s="93"/>
      <c r="EM95" s="93"/>
      <c r="EN95" s="93"/>
      <c r="EO95" s="93"/>
      <c r="EP95" s="93"/>
      <c r="EQ95" s="93"/>
      <c r="ER95" s="93"/>
      <c r="ES95" s="93"/>
      <c r="ET95" s="93"/>
      <c r="EU95" s="93"/>
      <c r="EV95" s="93"/>
      <c r="EW95" s="93"/>
      <c r="EX95" s="93"/>
      <c r="EY95" s="93"/>
      <c r="EZ95" s="93"/>
      <c r="FA95" s="93"/>
      <c r="FB95" s="93"/>
      <c r="FC95" s="93"/>
      <c r="FD95" s="93"/>
      <c r="FE95" s="93"/>
      <c r="FF95" s="93"/>
      <c r="FG95" s="93"/>
      <c r="FH95" s="93"/>
      <c r="FI95" s="93"/>
      <c r="FJ95" s="93"/>
      <c r="FK95" s="93"/>
      <c r="FL95" s="93"/>
      <c r="FM95" s="93"/>
      <c r="FN95" s="93"/>
      <c r="FO95" s="93"/>
      <c r="FP95" s="93"/>
      <c r="FQ95" s="93"/>
      <c r="FR95" s="93"/>
      <c r="FS95" s="93"/>
      <c r="FT95" s="93"/>
      <c r="FU95" s="93"/>
      <c r="FV95" s="93"/>
      <c r="FW95" s="93"/>
      <c r="FX95" s="93"/>
      <c r="FY95" s="93"/>
      <c r="FZ95" s="93"/>
      <c r="GA95" s="93"/>
      <c r="GB95" s="93"/>
      <c r="GC95" s="93"/>
      <c r="GD95" s="93"/>
      <c r="GE95" s="93"/>
      <c r="GF95" s="93"/>
      <c r="GG95" s="93"/>
      <c r="GH95" s="93"/>
      <c r="GI95" s="93"/>
      <c r="GJ95" s="93"/>
      <c r="GK95" s="93"/>
      <c r="GL95" s="93"/>
      <c r="GM95" s="93"/>
      <c r="GN95" s="93"/>
      <c r="GO95" s="93"/>
      <c r="GP95" s="93"/>
      <c r="GQ95" s="93"/>
      <c r="GR95" s="93"/>
      <c r="GS95" s="93"/>
      <c r="GT95" s="93"/>
      <c r="GU95" s="93"/>
      <c r="GV95" s="93"/>
      <c r="GW95" s="93"/>
      <c r="GX95" s="93"/>
      <c r="GY95" s="93"/>
      <c r="GZ95" s="93"/>
      <c r="HA95" s="93"/>
      <c r="HB95" s="93"/>
      <c r="HC95" s="93"/>
      <c r="HD95" s="93"/>
      <c r="HE95" s="93"/>
      <c r="HF95" s="93"/>
      <c r="HG95" s="93"/>
      <c r="HH95" s="93"/>
      <c r="HI95" s="93"/>
      <c r="HJ95" s="93"/>
      <c r="HK95" s="93"/>
      <c r="HL95" s="93"/>
      <c r="HM95" s="93"/>
      <c r="HN95" s="93"/>
      <c r="HO95" s="93"/>
      <c r="HP95" s="93"/>
      <c r="HQ95" s="93"/>
      <c r="HR95" s="93"/>
      <c r="HS95" s="93"/>
      <c r="HT95" s="93"/>
      <c r="HU95" s="93"/>
      <c r="HV95" s="93"/>
      <c r="HW95" s="93"/>
      <c r="HX95" s="93"/>
      <c r="HY95" s="93"/>
      <c r="HZ95" s="93"/>
      <c r="IA95" s="93"/>
      <c r="IB95" s="93"/>
      <c r="IC95" s="93"/>
      <c r="ID95" s="93"/>
      <c r="IE95" s="93"/>
      <c r="IF95" s="93"/>
      <c r="IG95" s="93"/>
      <c r="IH95" s="93"/>
      <c r="II95" s="93"/>
      <c r="IJ95" s="93"/>
      <c r="IK95" s="93"/>
      <c r="IL95" s="93"/>
      <c r="IM95" s="93"/>
      <c r="IN95" s="93"/>
      <c r="IO95" s="93"/>
      <c r="IP95" s="93"/>
      <c r="IQ95" s="93"/>
      <c r="IR95" s="93"/>
      <c r="IS95" s="93"/>
      <c r="IT95" s="93"/>
      <c r="IU95" s="93"/>
    </row>
    <row r="96" spans="1:255" ht="11.25" customHeight="1" thickBot="1">
      <c r="B96" s="119" t="s">
        <v>35</v>
      </c>
      <c r="C96" s="120"/>
      <c r="D96" s="56"/>
      <c r="E96" s="23"/>
      <c r="F96" s="23"/>
      <c r="G96" s="29"/>
    </row>
    <row r="97" spans="2:7" ht="11.25" customHeight="1">
      <c r="B97" s="49" t="s">
        <v>26</v>
      </c>
      <c r="C97" s="24" t="s">
        <v>36</v>
      </c>
      <c r="D97" s="50" t="s">
        <v>37</v>
      </c>
      <c r="E97" s="23"/>
      <c r="F97" s="23"/>
      <c r="G97" s="29"/>
    </row>
    <row r="98" spans="2:7" ht="11.25" customHeight="1">
      <c r="B98" s="51" t="s">
        <v>38</v>
      </c>
      <c r="C98" s="25">
        <f>+G27</f>
        <v>2775000</v>
      </c>
      <c r="D98" s="52">
        <f>(C98/C104)</f>
        <v>0.40804881643194779</v>
      </c>
      <c r="E98" s="23"/>
      <c r="F98" s="23"/>
      <c r="G98" s="29"/>
    </row>
    <row r="99" spans="2:7" ht="11.25" customHeight="1">
      <c r="B99" s="51" t="s">
        <v>55</v>
      </c>
      <c r="C99" s="25">
        <f>+G32</f>
        <v>0</v>
      </c>
      <c r="D99" s="52">
        <f>(C99/C104)</f>
        <v>0</v>
      </c>
      <c r="E99" s="23"/>
      <c r="F99" s="23"/>
      <c r="G99" s="29"/>
    </row>
    <row r="100" spans="2:7" ht="11.25" customHeight="1">
      <c r="B100" s="51" t="s">
        <v>39</v>
      </c>
      <c r="C100" s="25">
        <f>+G42</f>
        <v>842100</v>
      </c>
      <c r="D100" s="52">
        <f>(C100/C104)</f>
        <v>0.12382627326751107</v>
      </c>
      <c r="E100" s="23"/>
      <c r="F100" s="23"/>
      <c r="G100" s="29"/>
    </row>
    <row r="101" spans="2:7" ht="11.25" customHeight="1">
      <c r="B101" s="51" t="s">
        <v>21</v>
      </c>
      <c r="C101" s="25">
        <f>+G70</f>
        <v>2659716.0975609757</v>
      </c>
      <c r="D101" s="52">
        <f>(C101/C104)</f>
        <v>0.3910969389746865</v>
      </c>
      <c r="E101" s="23"/>
      <c r="F101" s="23"/>
      <c r="G101" s="29"/>
    </row>
    <row r="102" spans="2:7" ht="11.25" customHeight="1">
      <c r="B102" s="51" t="s">
        <v>40</v>
      </c>
      <c r="C102" s="26">
        <f>+G75</f>
        <v>200000</v>
      </c>
      <c r="D102" s="52">
        <f>(C102/C104)</f>
        <v>2.9408923706807047E-2</v>
      </c>
      <c r="E102" s="28"/>
      <c r="F102" s="28"/>
      <c r="G102" s="29"/>
    </row>
    <row r="103" spans="2:7" ht="11.25" customHeight="1">
      <c r="B103" s="51" t="s">
        <v>41</v>
      </c>
      <c r="C103" s="26">
        <f>+G78</f>
        <v>323840.80487804883</v>
      </c>
      <c r="D103" s="52">
        <f>(C103/C104)</f>
        <v>4.761904761904763E-2</v>
      </c>
      <c r="E103" s="28"/>
      <c r="F103" s="28"/>
      <c r="G103" s="29"/>
    </row>
    <row r="104" spans="2:7" ht="11.25" customHeight="1" thickBot="1">
      <c r="B104" s="53" t="s">
        <v>42</v>
      </c>
      <c r="C104" s="54">
        <f>SUM(C98:C103)</f>
        <v>6800656.9024390243</v>
      </c>
      <c r="D104" s="55">
        <f>SUM(D98:D103)</f>
        <v>1</v>
      </c>
      <c r="E104" s="28"/>
      <c r="F104" s="28"/>
      <c r="G104" s="29"/>
    </row>
    <row r="105" spans="2:7" ht="11.25" customHeight="1">
      <c r="B105" s="47"/>
      <c r="C105" s="34"/>
      <c r="D105" s="34"/>
      <c r="E105" s="34"/>
      <c r="F105" s="34"/>
      <c r="G105" s="29"/>
    </row>
    <row r="106" spans="2:7" ht="11.25" customHeight="1">
      <c r="B106" s="48"/>
      <c r="C106" s="34"/>
      <c r="D106" s="34"/>
      <c r="E106" s="34"/>
      <c r="F106" s="34"/>
      <c r="G106" s="29"/>
    </row>
    <row r="107" spans="2:7" ht="11.25" customHeight="1" thickBot="1">
      <c r="B107" s="61"/>
      <c r="C107" s="62" t="s">
        <v>56</v>
      </c>
      <c r="D107" s="63"/>
      <c r="E107" s="64"/>
      <c r="F107" s="27"/>
      <c r="G107" s="29"/>
    </row>
    <row r="108" spans="2:7" ht="11.25" customHeight="1">
      <c r="B108" s="65" t="s">
        <v>47</v>
      </c>
      <c r="C108" s="104">
        <v>33000</v>
      </c>
      <c r="D108" s="104">
        <v>35000</v>
      </c>
      <c r="E108" s="105">
        <v>37000</v>
      </c>
      <c r="F108" s="60"/>
      <c r="G108" s="30"/>
    </row>
    <row r="109" spans="2:7" ht="11.25" customHeight="1" thickBot="1">
      <c r="B109" s="53" t="s">
        <v>57</v>
      </c>
      <c r="C109" s="71">
        <f>(G79/C108)</f>
        <v>206.08051219512194</v>
      </c>
      <c r="D109" s="71">
        <f>(G79/D108)</f>
        <v>194.30448292682925</v>
      </c>
      <c r="E109" s="72">
        <f>(G79/E108)</f>
        <v>183.80153790375741</v>
      </c>
      <c r="F109" s="60"/>
      <c r="G109" s="30"/>
    </row>
    <row r="110" spans="2:7" ht="11.25" customHeight="1">
      <c r="B110" s="58" t="s">
        <v>43</v>
      </c>
      <c r="C110" s="31"/>
      <c r="D110" s="31"/>
      <c r="E110" s="31"/>
      <c r="F110" s="31"/>
      <c r="G110" s="31"/>
    </row>
  </sheetData>
  <mergeCells count="9">
    <mergeCell ref="B96:C96"/>
    <mergeCell ref="E13:F13"/>
    <mergeCell ref="E11:F11"/>
    <mergeCell ref="E10:F10"/>
    <mergeCell ref="E9:F9"/>
    <mergeCell ref="E14:F14"/>
    <mergeCell ref="E15:F15"/>
    <mergeCell ref="B17:G17"/>
    <mergeCell ref="B94:G94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2023-02-08T20:03:39Z</dcterms:modified>
</cp:coreProperties>
</file>