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orales\OneDrive - INDAP\Escritorio\2023\FICHAS 2023\SV 2023\"/>
    </mc:Choice>
  </mc:AlternateContent>
  <bookViews>
    <workbookView xWindow="0" yWindow="0" windowWidth="19200" windowHeight="7050"/>
  </bookViews>
  <sheets>
    <sheet name="DURAZNO CONSERVERO" sheetId="1" r:id="rId1"/>
  </sheets>
  <definedNames>
    <definedName name="_xlnm.Print_Area" localSheetId="0">'DURAZNO CONSERVERO'!$A$1:$G$101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47" i="1" l="1"/>
  <c r="G48" i="1"/>
  <c r="G49" i="1"/>
  <c r="G51" i="1"/>
  <c r="G52" i="1"/>
  <c r="G53" i="1"/>
  <c r="G54" i="1"/>
  <c r="G55" i="1"/>
  <c r="G57" i="1"/>
  <c r="G59" i="1"/>
  <c r="G60" i="1"/>
  <c r="G61" i="1"/>
  <c r="G62" i="1"/>
  <c r="G63" i="1"/>
  <c r="G64" i="1"/>
  <c r="G37" i="1"/>
  <c r="G38" i="1"/>
  <c r="G39" i="1"/>
  <c r="D99" i="1"/>
  <c r="G36" i="1"/>
  <c r="G40" i="1"/>
  <c r="G41" i="1"/>
  <c r="G35" i="1"/>
  <c r="G21" i="1"/>
  <c r="G22" i="1"/>
  <c r="G23" i="1"/>
  <c r="G24" i="1"/>
  <c r="G25" i="1"/>
  <c r="G20" i="1"/>
  <c r="G65" i="1" l="1"/>
  <c r="C92" i="1" s="1"/>
  <c r="G26" i="1"/>
  <c r="C89" i="1" s="1"/>
  <c r="G42" i="1"/>
  <c r="C91" i="1" s="1"/>
  <c r="C93" i="1"/>
  <c r="C90" i="1" l="1"/>
  <c r="G75" i="1"/>
  <c r="G72" i="1" l="1"/>
  <c r="C94" i="1" s="1"/>
  <c r="G74" i="1" l="1"/>
  <c r="D100" i="1" s="1"/>
  <c r="C95" i="1"/>
  <c r="D89" i="1" s="1"/>
  <c r="C100" i="1" l="1"/>
  <c r="E100" i="1"/>
  <c r="G76" i="1"/>
  <c r="D94" i="1"/>
  <c r="D92" i="1"/>
  <c r="D93" i="1"/>
  <c r="D91" i="1"/>
  <c r="D95" i="1" l="1"/>
</calcChain>
</file>

<file path=xl/sharedStrings.xml><?xml version="1.0" encoding="utf-8"?>
<sst xmlns="http://schemas.openxmlformats.org/spreadsheetml/2006/main" count="191" uniqueCount="121">
  <si>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</si>
  <si>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</si>
  <si>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</si>
  <si>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</si>
  <si>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</si>
  <si>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</si>
  <si>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</si>
  <si>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</si>
  <si>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</si>
  <si>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</si>
  <si>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</si>
  <si>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</si>
  <si>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</si>
  <si>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</si>
  <si>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</si>
  <si>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</si>
  <si>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</si>
  <si>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</si>
  <si>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</si>
  <si>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</si>
  <si>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</si>
  <si>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</si>
  <si>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</si>
  <si>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</si>
  <si>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</si>
  <si>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</si>
  <si>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</si>
  <si>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</si>
  <si>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</si>
  <si>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</si>
  <si>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</si>
  <si>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</si>
  <si>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</si>
  <si>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</si>
  <si>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</si>
  <si>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</si>
  <si>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</si>
  <si>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</si>
  <si>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</si>
  <si>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</si>
  <si>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</si>
  <si>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</si>
  <si>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</si>
  <si>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</si>
  <si>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</si>
  <si>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</si>
  <si>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</si>
  <si>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</si>
  <si>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</si>
  <si>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</si>
  <si>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</si>
  <si>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</si>
  <si>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</si>
  <si>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</si>
  <si>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</si>
  <si>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</si>
  <si>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</si>
  <si>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 xml:space="preserve"> </t>
  </si>
  <si>
    <t>Urea</t>
  </si>
  <si>
    <t>Rastraje</t>
  </si>
  <si>
    <t>kg</t>
  </si>
  <si>
    <t>DURAZNO CONSERVERO</t>
  </si>
  <si>
    <t>Carson, Andross, Dr. Davis</t>
  </si>
  <si>
    <t>Medio-Alto</t>
  </si>
  <si>
    <t>Lib. B. O'Higgins</t>
  </si>
  <si>
    <t>San Vicente</t>
  </si>
  <si>
    <t>TODAS</t>
  </si>
  <si>
    <t>Enero - Febrero</t>
  </si>
  <si>
    <t>Agroindustria</t>
  </si>
  <si>
    <t>Helada, lluvias</t>
  </si>
  <si>
    <t>Poda</t>
  </si>
  <si>
    <t>Junio</t>
  </si>
  <si>
    <t>Raleo</t>
  </si>
  <si>
    <t>Octubre</t>
  </si>
  <si>
    <t>Control de malezas</t>
  </si>
  <si>
    <t>Enero - Diciembre</t>
  </si>
  <si>
    <t xml:space="preserve">Riego </t>
  </si>
  <si>
    <t>Octubre - Mayo</t>
  </si>
  <si>
    <t>Cosecha 80 bins/ha</t>
  </si>
  <si>
    <t>Varios (cercos, conducción, tutores, etc.)</t>
  </si>
  <si>
    <t>Surqueadura, riego</t>
  </si>
  <si>
    <t>Triturar residuos de poda</t>
  </si>
  <si>
    <t>Julio</t>
  </si>
  <si>
    <t>Incorporación de residuos</t>
  </si>
  <si>
    <t>Agosto</t>
  </si>
  <si>
    <t>Cosecha, carro de arrastre</t>
  </si>
  <si>
    <t>Aplicación de pesticidas</t>
  </si>
  <si>
    <t>FERTILIZANTES</t>
  </si>
  <si>
    <t>Marzo - Noviembre</t>
  </si>
  <si>
    <t xml:space="preserve">Mezcla NPK </t>
  </si>
  <si>
    <t>lt</t>
  </si>
  <si>
    <t>FUNGICIDAS</t>
  </si>
  <si>
    <t>Propizol</t>
  </si>
  <si>
    <t>Septiembre</t>
  </si>
  <si>
    <t>Nordox</t>
  </si>
  <si>
    <t>Abril - Agosto</t>
  </si>
  <si>
    <t>Ziram I (reempl. a Ferbam)</t>
  </si>
  <si>
    <t>Julio - Agosto</t>
  </si>
  <si>
    <t>Azufre WP</t>
  </si>
  <si>
    <t>Septiembre - Octubre</t>
  </si>
  <si>
    <t>Tebuconazol</t>
  </si>
  <si>
    <t>Septiembre - Diciembre</t>
  </si>
  <si>
    <t>HERBICIDAS</t>
  </si>
  <si>
    <t>Agosto - Octubre</t>
  </si>
  <si>
    <t>INSECTICIDAS</t>
  </si>
  <si>
    <t>Karate</t>
  </si>
  <si>
    <t>Septiembre - Marzo</t>
  </si>
  <si>
    <t>Citroliv</t>
  </si>
  <si>
    <t>Clorpirifos</t>
  </si>
  <si>
    <t>Punto 70</t>
  </si>
  <si>
    <t>Imidan</t>
  </si>
  <si>
    <t>Zero</t>
  </si>
  <si>
    <t>RENDIMIENTO (KG/ha)</t>
  </si>
  <si>
    <t>PRECIO ESPERADO ($/kg)</t>
  </si>
  <si>
    <t>ESCENARIOS COSTO UNITARIO  ($/kg)</t>
  </si>
  <si>
    <t>Rendimiento  (kg/hà)</t>
  </si>
  <si>
    <t>Costo unitario ($/ kg) (*)</t>
  </si>
  <si>
    <t>Glifosato 480</t>
  </si>
  <si>
    <t>Nitrato Potasio</t>
  </si>
  <si>
    <t>octubre</t>
  </si>
  <si>
    <t>3. Precio esperado por ventas corresponde a precio colocado en el domicilio del comprador (incluye Ingreso a Feria)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</si>
</sst>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-* #,##0.00_-;\-* #,##0.00_-;_-* &quot;-&quot;??_-;_-@_-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_-* #,##0_-;\-* #,##0_-;_-* &quot;-&quot;??_-;_-@_-"/>
  </numFmts>
  <fonts count="21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0"/>
      <name val="Arial"/>
      <family val="2"/>
    </font>
    <font>
      <sz val="11"/>
      <color indexed="8"/>
      <name val="Calibri"/>
    </font>
    <font>
      <b/>
      <sz val="8"/>
      <color indexed="9"/>
      <name val="Arial Narrow"/>
      <family val="2"/>
    </font>
    <font>
      <sz val="9"/>
      <color rgb="FF000000"/>
      <name val="Arial Narrow"/>
      <family val="2"/>
    </font>
    <font>
      <b/>
      <sz val="8"/>
      <color indexed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6"/>
        <bgColor auto="1"/>
      </patternFill>
    </fill>
  </fills>
  <borders count="5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16" fillId="0" borderId="15"/>
    <xf numFmtId="164" fontId="16" fillId="0" borderId="15" applyFont="0" applyFill="0" applyBorder="0" applyAlignment="0" applyProtection="0"/>
    <xf numFmtId="43" fontId="17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9" fontId="3" fillId="2" borderId="4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wrapText="1"/>
    </xf>
    <xf numFmtId="0" fontId="2" fillId="2" borderId="10" xfId="0" applyFont="1" applyFill="1" applyBorder="1" applyAlignment="1">
      <alignment horizontal="left"/>
    </xf>
    <xf numFmtId="0" fontId="1" fillId="5" borderId="11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2" fillId="6" borderId="15" xfId="0" applyFont="1" applyFill="1" applyBorder="1"/>
    <xf numFmtId="3" fontId="10" fillId="2" borderId="5" xfId="0" applyNumberFormat="1" applyFont="1" applyFill="1" applyBorder="1" applyAlignment="1">
      <alignment vertical="center"/>
    </xf>
    <xf numFmtId="166" fontId="10" fillId="2" borderId="5" xfId="0" applyNumberFormat="1" applyFont="1" applyFill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0" fontId="12" fillId="2" borderId="15" xfId="0" applyFont="1" applyFill="1" applyBorder="1"/>
    <xf numFmtId="49" fontId="0" fillId="2" borderId="15" xfId="0" applyNumberForma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49" fontId="1" fillId="5" borderId="18" xfId="0" applyNumberFormat="1" applyFont="1" applyFill="1" applyBorder="1" applyAlignment="1">
      <alignment vertical="center"/>
    </xf>
    <xf numFmtId="0" fontId="1" fillId="5" borderId="19" xfId="0" applyFont="1" applyFill="1" applyBorder="1" applyAlignment="1">
      <alignment vertical="center"/>
    </xf>
    <xf numFmtId="49" fontId="1" fillId="3" borderId="21" xfId="0" applyNumberFormat="1" applyFont="1" applyFill="1" applyBorder="1" applyAlignment="1">
      <alignment vertical="center"/>
    </xf>
    <xf numFmtId="49" fontId="1" fillId="5" borderId="21" xfId="0" applyNumberFormat="1" applyFont="1" applyFill="1" applyBorder="1" applyAlignment="1">
      <alignment vertical="center"/>
    </xf>
    <xf numFmtId="49" fontId="1" fillId="5" borderId="23" xfId="0" applyNumberFormat="1" applyFont="1" applyFill="1" applyBorder="1" applyAlignment="1">
      <alignment vertical="center"/>
    </xf>
    <xf numFmtId="0" fontId="7" fillId="5" borderId="24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49" fontId="10" fillId="7" borderId="25" xfId="0" applyNumberFormat="1" applyFont="1" applyFill="1" applyBorder="1" applyAlignment="1">
      <alignment vertical="center"/>
    </xf>
    <xf numFmtId="49" fontId="10" fillId="2" borderId="27" xfId="0" applyNumberFormat="1" applyFont="1" applyFill="1" applyBorder="1" applyAlignment="1">
      <alignment vertical="center"/>
    </xf>
    <xf numFmtId="9" fontId="12" fillId="2" borderId="28" xfId="0" applyNumberFormat="1" applyFont="1" applyFill="1" applyBorder="1"/>
    <xf numFmtId="49" fontId="10" fillId="7" borderId="29" xfId="0" applyNumberFormat="1" applyFont="1" applyFill="1" applyBorder="1" applyAlignment="1">
      <alignment vertical="center"/>
    </xf>
    <xf numFmtId="166" fontId="10" fillId="7" borderId="30" xfId="0" applyNumberFormat="1" applyFont="1" applyFill="1" applyBorder="1" applyAlignment="1">
      <alignment vertical="center"/>
    </xf>
    <xf numFmtId="9" fontId="10" fillId="7" borderId="31" xfId="0" applyNumberFormat="1" applyFont="1" applyFill="1" applyBorder="1" applyAlignment="1">
      <alignment vertical="center"/>
    </xf>
    <xf numFmtId="0" fontId="12" fillId="8" borderId="34" xfId="0" applyFont="1" applyFill="1" applyBorder="1"/>
    <xf numFmtId="0" fontId="12" fillId="2" borderId="15" xfId="0" applyFont="1" applyFill="1" applyBorder="1" applyAlignment="1">
      <alignment vertical="center"/>
    </xf>
    <xf numFmtId="49" fontId="12" fillId="2" borderId="15" xfId="0" applyNumberFormat="1" applyFont="1" applyFill="1" applyBorder="1" applyAlignment="1">
      <alignment vertical="center"/>
    </xf>
    <xf numFmtId="49" fontId="10" fillId="2" borderId="35" xfId="0" applyNumberFormat="1" applyFont="1" applyFill="1" applyBorder="1" applyAlignment="1">
      <alignment vertical="center"/>
    </xf>
    <xf numFmtId="0" fontId="12" fillId="2" borderId="36" xfId="0" applyFont="1" applyFill="1" applyBorder="1"/>
    <xf numFmtId="0" fontId="12" fillId="2" borderId="37" xfId="0" applyFont="1" applyFill="1" applyBorder="1"/>
    <xf numFmtId="49" fontId="12" fillId="2" borderId="38" xfId="0" applyNumberFormat="1" applyFont="1" applyFill="1" applyBorder="1" applyAlignment="1">
      <alignment vertical="center"/>
    </xf>
    <xf numFmtId="0" fontId="12" fillId="2" borderId="39" xfId="0" applyFont="1" applyFill="1" applyBorder="1"/>
    <xf numFmtId="49" fontId="12" fillId="2" borderId="40" xfId="0" applyNumberFormat="1" applyFont="1" applyFill="1" applyBorder="1" applyAlignment="1">
      <alignment vertical="center"/>
    </xf>
    <xf numFmtId="0" fontId="12" fillId="2" borderId="41" xfId="0" applyFont="1" applyFill="1" applyBorder="1"/>
    <xf numFmtId="0" fontId="12" fillId="2" borderId="42" xfId="0" applyFont="1" applyFill="1" applyBorder="1"/>
    <xf numFmtId="0" fontId="10" fillId="6" borderId="15" xfId="0" applyFont="1" applyFill="1" applyBorder="1" applyAlignment="1">
      <alignment vertical="center"/>
    </xf>
    <xf numFmtId="49" fontId="10" fillId="7" borderId="43" xfId="0" applyNumberFormat="1" applyFont="1" applyFill="1" applyBorder="1" applyAlignment="1">
      <alignment vertical="center"/>
    </xf>
    <xf numFmtId="166" fontId="10" fillId="7" borderId="3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165" fontId="1" fillId="2" borderId="15" xfId="0" applyNumberFormat="1" applyFont="1" applyFill="1" applyBorder="1" applyAlignment="1">
      <alignment horizontal="right" vertical="center"/>
    </xf>
    <xf numFmtId="165" fontId="14" fillId="2" borderId="15" xfId="0" applyNumberFormat="1" applyFont="1" applyFill="1" applyBorder="1" applyAlignment="1">
      <alignment horizontal="right" vertical="center"/>
    </xf>
    <xf numFmtId="0" fontId="12" fillId="2" borderId="15" xfId="0" applyFont="1" applyFill="1" applyBorder="1" applyAlignment="1">
      <alignment horizontal="right"/>
    </xf>
    <xf numFmtId="0" fontId="0" fillId="0" borderId="0" xfId="0" applyNumberFormat="1" applyAlignment="1">
      <alignment horizontal="right"/>
    </xf>
    <xf numFmtId="3" fontId="10" fillId="7" borderId="44" xfId="0" applyNumberFormat="1" applyFont="1" applyFill="1" applyBorder="1" applyAlignment="1">
      <alignment vertical="center"/>
    </xf>
    <xf numFmtId="49" fontId="10" fillId="7" borderId="16" xfId="0" applyNumberFormat="1" applyFont="1" applyFill="1" applyBorder="1" applyAlignment="1">
      <alignment horizontal="center" vertical="center"/>
    </xf>
    <xf numFmtId="49" fontId="12" fillId="7" borderId="26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wrapText="1"/>
    </xf>
    <xf numFmtId="49" fontId="3" fillId="2" borderId="5" xfId="0" applyNumberFormat="1" applyFont="1" applyFill="1" applyBorder="1"/>
    <xf numFmtId="49" fontId="4" fillId="3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9" fontId="15" fillId="8" borderId="46" xfId="0" applyNumberFormat="1" applyFont="1" applyFill="1" applyBorder="1" applyAlignment="1">
      <alignment horizontal="center" vertical="center"/>
    </xf>
    <xf numFmtId="49" fontId="15" fillId="8" borderId="47" xfId="0" applyNumberFormat="1" applyFont="1" applyFill="1" applyBorder="1" applyAlignment="1">
      <alignment horizontal="center" vertical="center"/>
    </xf>
    <xf numFmtId="49" fontId="15" fillId="8" borderId="48" xfId="0" applyNumberFormat="1" applyFont="1" applyFill="1" applyBorder="1" applyAlignment="1">
      <alignment horizontal="center" vertical="center"/>
    </xf>
    <xf numFmtId="49" fontId="15" fillId="8" borderId="32" xfId="0" applyNumberFormat="1" applyFont="1" applyFill="1" applyBorder="1" applyAlignment="1">
      <alignment vertical="center"/>
    </xf>
    <xf numFmtId="0" fontId="10" fillId="8" borderId="33" xfId="0" applyFont="1" applyFill="1" applyBorder="1" applyAlignment="1">
      <alignment vertical="center"/>
    </xf>
    <xf numFmtId="0" fontId="3" fillId="2" borderId="5" xfId="0" applyFont="1" applyFill="1" applyBorder="1" applyAlignment="1">
      <alignment wrapText="1"/>
    </xf>
    <xf numFmtId="0" fontId="0" fillId="2" borderId="50" xfId="0" applyFill="1" applyBorder="1"/>
    <xf numFmtId="49" fontId="18" fillId="3" borderId="4" xfId="0" applyNumberFormat="1" applyFont="1" applyFill="1" applyBorder="1" applyAlignment="1">
      <alignment vertical="center" wrapText="1"/>
    </xf>
    <xf numFmtId="3" fontId="19" fillId="0" borderId="45" xfId="0" applyNumberFormat="1" applyFont="1" applyFill="1" applyBorder="1" applyAlignment="1">
      <alignment horizontal="right"/>
    </xf>
    <xf numFmtId="0" fontId="3" fillId="2" borderId="6" xfId="0" applyFont="1" applyFill="1" applyBorder="1"/>
    <xf numFmtId="49" fontId="5" fillId="3" borderId="5" xfId="0" applyNumberFormat="1" applyFont="1" applyFill="1" applyBorder="1" applyAlignment="1">
      <alignment wrapText="1"/>
    </xf>
    <xf numFmtId="0" fontId="5" fillId="4" borderId="5" xfId="0" applyFont="1" applyFill="1" applyBorder="1" applyAlignment="1">
      <alignment wrapText="1"/>
    </xf>
    <xf numFmtId="167" fontId="19" fillId="0" borderId="45" xfId="3" applyNumberFormat="1" applyFont="1" applyFill="1" applyBorder="1" applyAlignment="1">
      <alignment horizontal="right"/>
    </xf>
    <xf numFmtId="49" fontId="3" fillId="2" borderId="49" xfId="0" applyNumberFormat="1" applyFont="1" applyFill="1" applyBorder="1" applyAlignment="1">
      <alignment horizontal="left"/>
    </xf>
    <xf numFmtId="49" fontId="3" fillId="2" borderId="51" xfId="0" applyNumberFormat="1" applyFont="1" applyFill="1" applyBorder="1" applyAlignment="1">
      <alignment horizontal="left"/>
    </xf>
    <xf numFmtId="0" fontId="19" fillId="0" borderId="45" xfId="0" applyFont="1" applyFill="1" applyBorder="1" applyAlignment="1">
      <alignment horizontal="right" wrapText="1"/>
    </xf>
    <xf numFmtId="0" fontId="19" fillId="0" borderId="45" xfId="0" applyFont="1" applyFill="1" applyBorder="1" applyAlignment="1">
      <alignment horizontal="right"/>
    </xf>
    <xf numFmtId="17" fontId="19" fillId="0" borderId="45" xfId="0" applyNumberFormat="1" applyFont="1" applyFill="1" applyBorder="1" applyAlignment="1">
      <alignment horizontal="right" wrapText="1"/>
    </xf>
    <xf numFmtId="0" fontId="3" fillId="2" borderId="5" xfId="0" applyFont="1" applyFill="1" applyBorder="1"/>
    <xf numFmtId="0" fontId="0" fillId="2" borderId="1" xfId="0" applyFont="1" applyFill="1" applyBorder="1" applyAlignment="1"/>
    <xf numFmtId="14" fontId="2" fillId="2" borderId="8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8" xfId="0" applyFont="1" applyFill="1" applyBorder="1" applyAlignment="1"/>
    <xf numFmtId="0" fontId="2" fillId="2" borderId="8" xfId="0" applyFont="1" applyFill="1" applyBorder="1" applyAlignment="1">
      <alignment horizontal="right" wrapText="1"/>
    </xf>
    <xf numFmtId="0" fontId="0" fillId="0" borderId="0" xfId="0" applyNumberFormat="1" applyFont="1" applyAlignment="1"/>
    <xf numFmtId="0" fontId="0" fillId="0" borderId="0" xfId="0" applyFont="1" applyAlignment="1"/>
    <xf numFmtId="0" fontId="0" fillId="2" borderId="52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0" fillId="2" borderId="50" xfId="0" applyFont="1" applyFill="1" applyBorder="1" applyAlignment="1"/>
    <xf numFmtId="49" fontId="18" fillId="5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49" fontId="18" fillId="3" borderId="11" xfId="0" applyNumberFormat="1" applyFont="1" applyFill="1" applyBorder="1" applyAlignment="1">
      <alignment horizontal="center" vertical="center"/>
    </xf>
    <xf numFmtId="49" fontId="18" fillId="3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vertical="center" wrapText="1"/>
    </xf>
    <xf numFmtId="49" fontId="6" fillId="3" borderId="11" xfId="0" applyNumberFormat="1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vertical="center"/>
    </xf>
    <xf numFmtId="3" fontId="6" fillId="3" borderId="11" xfId="0" applyNumberFormat="1" applyFont="1" applyFill="1" applyBorder="1" applyAlignment="1">
      <alignment vertical="center"/>
    </xf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3" fontId="2" fillId="2" borderId="14" xfId="0" applyNumberFormat="1" applyFont="1" applyFill="1" applyBorder="1" applyAlignment="1"/>
    <xf numFmtId="0" fontId="0" fillId="0" borderId="15" xfId="0" applyNumberFormat="1" applyFont="1" applyBorder="1" applyAlignment="1"/>
    <xf numFmtId="0" fontId="0" fillId="2" borderId="53" xfId="0" applyFont="1" applyFill="1" applyBorder="1" applyAlignment="1"/>
    <xf numFmtId="49" fontId="5" fillId="3" borderId="54" xfId="0" applyNumberFormat="1" applyFont="1" applyFill="1" applyBorder="1" applyAlignment="1">
      <alignment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vertical="center"/>
    </xf>
    <xf numFmtId="3" fontId="5" fillId="3" borderId="54" xfId="0" applyNumberFormat="1" applyFont="1" applyFill="1" applyBorder="1" applyAlignment="1">
      <alignment vertical="center"/>
    </xf>
    <xf numFmtId="0" fontId="20" fillId="2" borderId="11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/>
    <xf numFmtId="3" fontId="2" fillId="2" borderId="17" xfId="0" applyNumberFormat="1" applyFont="1" applyFill="1" applyBorder="1" applyAlignment="1"/>
    <xf numFmtId="165" fontId="1" fillId="5" borderId="20" xfId="0" applyNumberFormat="1" applyFont="1" applyFill="1" applyBorder="1" applyAlignment="1">
      <alignment vertical="center"/>
    </xf>
    <xf numFmtId="165" fontId="1" fillId="3" borderId="22" xfId="0" applyNumberFormat="1" applyFont="1" applyFill="1" applyBorder="1" applyAlignment="1">
      <alignment vertical="center"/>
    </xf>
    <xf numFmtId="165" fontId="1" fillId="5" borderId="22" xfId="0" applyNumberFormat="1" applyFont="1" applyFill="1" applyBorder="1" applyAlignment="1">
      <alignment vertical="center"/>
    </xf>
    <xf numFmtId="165" fontId="1" fillId="9" borderId="55" xfId="0" applyNumberFormat="1" applyFont="1" applyFill="1" applyBorder="1" applyAlignment="1">
      <alignment vertical="center"/>
    </xf>
  </cellXfs>
  <cellStyles count="4">
    <cellStyle name="Millares" xfId="3" builtinId="3"/>
    <cellStyle name="Millares 6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17009</xdr:colOff>
      <xdr:row>0</xdr:row>
      <xdr:rowOff>68036</xdr:rowOff>
    </xdr:from>
    <xdr:to>
      <xdr:col>6</xdr:col>
      <xdr:colOff>1107622</xdr:colOff>
      <xdr:row>6</xdr:row>
      <xdr:rowOff>100120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888" y="68036"/>
          <a:ext cx="6907667" cy="1154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1"/>
  <sheetViews>
    <sheetView showGridLines="0" tabSelected="1" topLeftCell="B1" zoomScale="112" zoomScaleNormal="112" workbookViewId="0">
      <selection activeCell="C8" sqref="C8"/>
    </sheetView>
  </sheetViews>
  <sheetFormatPr baseColWidth="10" defaultColWidth="10.85546875" defaultRowHeight="11.25" customHeight="1" x14ac:dyDescent="0.25"/>
  <cols>
    <col min="2" max="2" width="21.42578125" style="1" customWidth="1"/>
    <col min="3" max="3" width="18" style="1" customWidth="1"/>
    <col min="4" max="4" width="14.85546875" style="1" customWidth="1"/>
    <col min="5" max="5" width="14.42578125" style="1" customWidth="1"/>
    <col min="6" max="6" width="18.42578125" style="1" customWidth="1"/>
    <col min="7" max="7" width="17.140625" style="51" customWidth="1"/>
    <col min="8" max="255" width="10.85546875" style="1" customWidth="1"/>
  </cols>
  <sheetData>
    <row r="1" spans="1:221" ht="15" customHeight="1" x14ac:dyDescent="0.25">
      <c r="B1" s="2"/>
      <c r="C1" s="2"/>
      <c r="D1" s="2"/>
      <c r="E1" s="2"/>
      <c r="F1" s="2"/>
      <c r="G1" s="45"/>
    </row>
    <row r="2" spans="1:221" ht="15" customHeight="1" x14ac:dyDescent="0.25">
      <c r="B2" s="2"/>
      <c r="C2" s="2"/>
      <c r="D2" s="2"/>
      <c r="E2" s="2"/>
      <c r="F2" s="2"/>
      <c r="G2" s="45"/>
    </row>
    <row r="3" spans="1:221" ht="15" customHeight="1" x14ac:dyDescent="0.25">
      <c r="B3" s="2"/>
      <c r="C3" s="2"/>
      <c r="D3" s="2"/>
      <c r="E3" s="2"/>
      <c r="F3" s="2"/>
      <c r="G3" s="45"/>
    </row>
    <row r="4" spans="1:221" ht="15" customHeight="1" x14ac:dyDescent="0.25">
      <c r="B4" s="2"/>
      <c r="C4" s="2"/>
      <c r="D4" s="2"/>
      <c r="E4" s="2"/>
      <c r="F4" s="2"/>
      <c r="G4" s="45"/>
    </row>
    <row r="5" spans="1:221" ht="15" customHeight="1" x14ac:dyDescent="0.25">
      <c r="B5" s="2"/>
      <c r="C5" s="2"/>
      <c r="D5" s="2"/>
      <c r="E5" s="2"/>
      <c r="F5" s="2"/>
      <c r="G5" s="45"/>
    </row>
    <row r="6" spans="1:221" ht="15" customHeight="1" x14ac:dyDescent="0.25">
      <c r="B6" s="2"/>
      <c r="C6" s="2"/>
      <c r="D6" s="2"/>
      <c r="E6" s="2"/>
      <c r="F6" s="2"/>
      <c r="G6" s="45"/>
    </row>
    <row r="7" spans="1:221" ht="15" customHeight="1" x14ac:dyDescent="0.25">
      <c r="B7" s="3"/>
      <c r="C7" s="4"/>
      <c r="D7" s="2"/>
      <c r="E7" s="4"/>
      <c r="F7" s="4"/>
      <c r="G7" s="46"/>
    </row>
    <row r="8" spans="1:221" ht="12" customHeight="1" x14ac:dyDescent="0.25">
      <c r="A8" s="65"/>
      <c r="B8" s="66" t="s">
        <v>0</v>
      </c>
      <c r="C8" s="67" t="s">
        <v>61</v>
      </c>
      <c r="D8" s="68"/>
      <c r="E8" s="69" t="s">
        <v>112</v>
      </c>
      <c r="F8" s="70"/>
      <c r="G8" s="67">
        <v>30000</v>
      </c>
    </row>
    <row r="9" spans="1:221" ht="25.5" customHeight="1" x14ac:dyDescent="0.25">
      <c r="A9" s="65"/>
      <c r="B9" s="5" t="s">
        <v>1</v>
      </c>
      <c r="C9" s="71" t="s">
        <v>62</v>
      </c>
      <c r="D9" s="68"/>
      <c r="E9" s="55" t="s">
        <v>2</v>
      </c>
      <c r="F9" s="64"/>
      <c r="G9" s="71" t="s">
        <v>67</v>
      </c>
    </row>
    <row r="10" spans="1:221" ht="18" customHeight="1" x14ac:dyDescent="0.25">
      <c r="A10" s="65"/>
      <c r="B10" s="5" t="s">
        <v>3</v>
      </c>
      <c r="C10" s="71" t="s">
        <v>63</v>
      </c>
      <c r="D10" s="68"/>
      <c r="E10" s="55" t="s">
        <v>113</v>
      </c>
      <c r="F10" s="64"/>
      <c r="G10" s="71">
        <v>340</v>
      </c>
    </row>
    <row r="11" spans="1:221" ht="11.25" customHeight="1" x14ac:dyDescent="0.25">
      <c r="A11" s="65"/>
      <c r="B11" s="5" t="s">
        <v>4</v>
      </c>
      <c r="C11" s="71" t="s">
        <v>64</v>
      </c>
      <c r="D11" s="68"/>
      <c r="E11" s="72" t="s">
        <v>5</v>
      </c>
      <c r="F11" s="73"/>
      <c r="G11" s="71">
        <f>+G10*G8</f>
        <v>10200000</v>
      </c>
    </row>
    <row r="12" spans="1:221" ht="11.25" customHeight="1" x14ac:dyDescent="0.25">
      <c r="A12" s="65"/>
      <c r="B12" s="5" t="s">
        <v>6</v>
      </c>
      <c r="C12" s="74" t="s">
        <v>65</v>
      </c>
      <c r="D12" s="68"/>
      <c r="E12" s="55" t="s">
        <v>7</v>
      </c>
      <c r="F12" s="64"/>
      <c r="G12" s="74" t="s">
        <v>68</v>
      </c>
    </row>
    <row r="13" spans="1:221" ht="15" x14ac:dyDescent="0.25">
      <c r="A13" s="65"/>
      <c r="B13" s="5" t="s">
        <v>8</v>
      </c>
      <c r="C13" s="75" t="s">
        <v>66</v>
      </c>
      <c r="D13" s="68"/>
      <c r="E13" s="55" t="s">
        <v>9</v>
      </c>
      <c r="F13" s="64"/>
      <c r="G13" s="75" t="s">
        <v>67</v>
      </c>
    </row>
    <row r="14" spans="1:221" ht="25.5" customHeight="1" x14ac:dyDescent="0.25">
      <c r="A14" s="65"/>
      <c r="B14" s="5" t="s">
        <v>10</v>
      </c>
      <c r="C14" s="76" t="s">
        <v>71</v>
      </c>
      <c r="D14" s="68"/>
      <c r="E14" s="56" t="s">
        <v>11</v>
      </c>
      <c r="F14" s="77"/>
      <c r="G14" s="76" t="s">
        <v>69</v>
      </c>
    </row>
    <row r="15" spans="1:221" s="84" customFormat="1" ht="12" customHeight="1" x14ac:dyDescent="0.25">
      <c r="A15" s="78"/>
      <c r="B15" s="6"/>
      <c r="C15" s="79"/>
      <c r="D15" s="80"/>
      <c r="E15" s="81"/>
      <c r="F15" s="81"/>
      <c r="G15" s="82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</row>
    <row r="16" spans="1:221" s="84" customFormat="1" ht="12" customHeight="1" x14ac:dyDescent="0.25">
      <c r="A16" s="85"/>
      <c r="B16" s="57" t="s">
        <v>12</v>
      </c>
      <c r="C16" s="58"/>
      <c r="D16" s="58"/>
      <c r="E16" s="58"/>
      <c r="F16" s="58"/>
      <c r="G16" s="58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</row>
    <row r="17" spans="1:255" s="84" customFormat="1" ht="12" customHeight="1" x14ac:dyDescent="0.25">
      <c r="A17" s="78"/>
      <c r="B17" s="86"/>
      <c r="C17" s="7"/>
      <c r="D17" s="7"/>
      <c r="E17" s="7"/>
      <c r="F17" s="87"/>
      <c r="G17" s="47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</row>
    <row r="18" spans="1:255" s="84" customFormat="1" ht="12" customHeight="1" x14ac:dyDescent="0.25">
      <c r="A18" s="88"/>
      <c r="B18" s="89" t="s">
        <v>13</v>
      </c>
      <c r="C18" s="90"/>
      <c r="D18" s="91"/>
      <c r="E18" s="91"/>
      <c r="F18" s="92"/>
      <c r="G18" s="9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</row>
    <row r="19" spans="1:255" s="84" customFormat="1" ht="24" customHeight="1" x14ac:dyDescent="0.25">
      <c r="A19" s="88"/>
      <c r="B19" s="94" t="s">
        <v>14</v>
      </c>
      <c r="C19" s="95" t="s">
        <v>15</v>
      </c>
      <c r="D19" s="95" t="s">
        <v>16</v>
      </c>
      <c r="E19" s="94" t="s">
        <v>17</v>
      </c>
      <c r="F19" s="95" t="s">
        <v>18</v>
      </c>
      <c r="G19" s="94" t="s">
        <v>19</v>
      </c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  <c r="IU19" s="83"/>
    </row>
    <row r="20" spans="1:255" ht="12" customHeight="1" x14ac:dyDescent="0.25">
      <c r="A20" s="65"/>
      <c r="B20" s="96" t="s">
        <v>70</v>
      </c>
      <c r="C20" s="97" t="s">
        <v>20</v>
      </c>
      <c r="D20" s="97">
        <v>25</v>
      </c>
      <c r="E20" s="97" t="s">
        <v>71</v>
      </c>
      <c r="F20" s="98">
        <v>25000</v>
      </c>
      <c r="G20" s="99">
        <f>D20*F20</f>
        <v>625000</v>
      </c>
    </row>
    <row r="21" spans="1:255" ht="12" customHeight="1" x14ac:dyDescent="0.25">
      <c r="A21" s="65"/>
      <c r="B21" s="96" t="s">
        <v>72</v>
      </c>
      <c r="C21" s="97" t="s">
        <v>20</v>
      </c>
      <c r="D21" s="97">
        <v>20</v>
      </c>
      <c r="E21" s="97" t="s">
        <v>73</v>
      </c>
      <c r="F21" s="98">
        <v>25000</v>
      </c>
      <c r="G21" s="99">
        <f t="shared" ref="G21:G25" si="0">D21*F21</f>
        <v>500000</v>
      </c>
    </row>
    <row r="22" spans="1:255" ht="12" customHeight="1" x14ac:dyDescent="0.25">
      <c r="A22" s="65"/>
      <c r="B22" s="96" t="s">
        <v>74</v>
      </c>
      <c r="C22" s="97" t="s">
        <v>20</v>
      </c>
      <c r="D22" s="97">
        <v>2</v>
      </c>
      <c r="E22" s="97" t="s">
        <v>75</v>
      </c>
      <c r="F22" s="98">
        <v>25000</v>
      </c>
      <c r="G22" s="99">
        <f t="shared" si="0"/>
        <v>50000</v>
      </c>
    </row>
    <row r="23" spans="1:255" ht="12" customHeight="1" x14ac:dyDescent="0.25">
      <c r="A23" s="65"/>
      <c r="B23" s="96" t="s">
        <v>76</v>
      </c>
      <c r="C23" s="97" t="s">
        <v>20</v>
      </c>
      <c r="D23" s="97">
        <v>7</v>
      </c>
      <c r="E23" s="97" t="s">
        <v>77</v>
      </c>
      <c r="F23" s="98">
        <v>25000</v>
      </c>
      <c r="G23" s="99">
        <f t="shared" si="0"/>
        <v>175000</v>
      </c>
    </row>
    <row r="24" spans="1:255" ht="12" customHeight="1" x14ac:dyDescent="0.25">
      <c r="A24" s="65"/>
      <c r="B24" s="96" t="s">
        <v>78</v>
      </c>
      <c r="C24" s="97" t="s">
        <v>20</v>
      </c>
      <c r="D24" s="97">
        <v>32</v>
      </c>
      <c r="E24" s="97" t="s">
        <v>67</v>
      </c>
      <c r="F24" s="98">
        <v>30000</v>
      </c>
      <c r="G24" s="99">
        <f t="shared" si="0"/>
        <v>960000</v>
      </c>
    </row>
    <row r="25" spans="1:255" ht="25.5" x14ac:dyDescent="0.25">
      <c r="A25" s="65"/>
      <c r="B25" s="100" t="s">
        <v>79</v>
      </c>
      <c r="C25" s="97" t="s">
        <v>20</v>
      </c>
      <c r="D25" s="97">
        <v>10</v>
      </c>
      <c r="E25" s="97" t="s">
        <v>75</v>
      </c>
      <c r="F25" s="98">
        <v>25000</v>
      </c>
      <c r="G25" s="99">
        <f t="shared" si="0"/>
        <v>250000</v>
      </c>
    </row>
    <row r="26" spans="1:255" s="84" customFormat="1" ht="11.25" customHeight="1" x14ac:dyDescent="0.25">
      <c r="A26" s="83"/>
      <c r="B26" s="101" t="s">
        <v>21</v>
      </c>
      <c r="C26" s="102"/>
      <c r="D26" s="102"/>
      <c r="E26" s="102"/>
      <c r="F26" s="103"/>
      <c r="G26" s="104">
        <f>G20+G21+G22+G23+G24+G25</f>
        <v>2560000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  <c r="IU26" s="83"/>
    </row>
    <row r="27" spans="1:255" s="84" customFormat="1" ht="15.75" customHeight="1" x14ac:dyDescent="0.25">
      <c r="A27" s="88"/>
      <c r="B27" s="105"/>
      <c r="C27" s="106"/>
      <c r="D27" s="106"/>
      <c r="E27" s="106"/>
      <c r="F27" s="107"/>
      <c r="G27" s="107"/>
      <c r="H27" s="83"/>
      <c r="I27" s="83"/>
      <c r="J27" s="83"/>
      <c r="K27" s="108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  <c r="IQ27" s="83"/>
      <c r="IR27" s="83"/>
      <c r="IS27" s="83"/>
      <c r="IT27" s="83"/>
      <c r="IU27" s="83"/>
    </row>
    <row r="28" spans="1:255" s="84" customFormat="1" ht="12" customHeight="1" x14ac:dyDescent="0.25">
      <c r="A28" s="88"/>
      <c r="B28" s="89" t="s">
        <v>22</v>
      </c>
      <c r="C28" s="90"/>
      <c r="D28" s="91"/>
      <c r="E28" s="91"/>
      <c r="F28" s="92"/>
      <c r="G28" s="9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  <c r="IQ28" s="83"/>
      <c r="IR28" s="83"/>
      <c r="IS28" s="83"/>
      <c r="IT28" s="83"/>
      <c r="IU28" s="83"/>
    </row>
    <row r="29" spans="1:255" s="84" customFormat="1" ht="24" customHeight="1" x14ac:dyDescent="0.25">
      <c r="A29" s="88"/>
      <c r="B29" s="94" t="s">
        <v>14</v>
      </c>
      <c r="C29" s="95" t="s">
        <v>15</v>
      </c>
      <c r="D29" s="95" t="s">
        <v>16</v>
      </c>
      <c r="E29" s="94" t="s">
        <v>57</v>
      </c>
      <c r="F29" s="95" t="s">
        <v>18</v>
      </c>
      <c r="G29" s="94" t="s">
        <v>19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  <c r="IQ29" s="83"/>
      <c r="IR29" s="83"/>
      <c r="IS29" s="83"/>
      <c r="IT29" s="83"/>
      <c r="IU29" s="83"/>
    </row>
    <row r="30" spans="1:255" ht="12" customHeight="1" x14ac:dyDescent="0.25">
      <c r="A30" s="65"/>
      <c r="B30" s="96"/>
      <c r="C30" s="97" t="s">
        <v>57</v>
      </c>
      <c r="D30" s="97" t="s">
        <v>57</v>
      </c>
      <c r="E30" s="97" t="s">
        <v>57</v>
      </c>
      <c r="F30" s="98" t="s">
        <v>57</v>
      </c>
      <c r="G30" s="99"/>
    </row>
    <row r="31" spans="1:255" s="84" customFormat="1" ht="11.25" customHeight="1" x14ac:dyDescent="0.25">
      <c r="A31" s="83"/>
      <c r="B31" s="101" t="s">
        <v>23</v>
      </c>
      <c r="C31" s="102"/>
      <c r="D31" s="102"/>
      <c r="E31" s="102"/>
      <c r="F31" s="103"/>
      <c r="G31" s="104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  <c r="IU31" s="83"/>
    </row>
    <row r="32" spans="1:255" s="84" customFormat="1" ht="15.75" customHeight="1" x14ac:dyDescent="0.25">
      <c r="A32" s="88"/>
      <c r="B32" s="105"/>
      <c r="C32" s="106"/>
      <c r="D32" s="106"/>
      <c r="E32" s="106"/>
      <c r="F32" s="107"/>
      <c r="G32" s="107"/>
      <c r="H32" s="83"/>
      <c r="I32" s="83"/>
      <c r="J32" s="83"/>
      <c r="K32" s="108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  <c r="IU32" s="83"/>
    </row>
    <row r="33" spans="1:255" s="84" customFormat="1" ht="12" customHeight="1" x14ac:dyDescent="0.25">
      <c r="A33" s="88"/>
      <c r="B33" s="89" t="s">
        <v>24</v>
      </c>
      <c r="C33" s="90"/>
      <c r="D33" s="91"/>
      <c r="E33" s="91"/>
      <c r="F33" s="92"/>
      <c r="G33" s="9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  <c r="IU33" s="83"/>
    </row>
    <row r="34" spans="1:255" s="84" customFormat="1" ht="24" customHeight="1" x14ac:dyDescent="0.25">
      <c r="A34" s="88"/>
      <c r="B34" s="94" t="s">
        <v>14</v>
      </c>
      <c r="C34" s="95" t="s">
        <v>15</v>
      </c>
      <c r="D34" s="95" t="s">
        <v>16</v>
      </c>
      <c r="E34" s="94" t="s">
        <v>17</v>
      </c>
      <c r="F34" s="95" t="s">
        <v>18</v>
      </c>
      <c r="G34" s="94" t="s">
        <v>19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</row>
    <row r="35" spans="1:255" ht="12" customHeight="1" x14ac:dyDescent="0.25">
      <c r="A35" s="65"/>
      <c r="B35" s="96" t="s">
        <v>80</v>
      </c>
      <c r="C35" s="97" t="s">
        <v>25</v>
      </c>
      <c r="D35" s="97">
        <v>0.1</v>
      </c>
      <c r="E35" s="97" t="s">
        <v>77</v>
      </c>
      <c r="F35" s="98">
        <v>370000</v>
      </c>
      <c r="G35" s="99">
        <f>D35*F35</f>
        <v>37000</v>
      </c>
    </row>
    <row r="36" spans="1:255" ht="12" customHeight="1" x14ac:dyDescent="0.25">
      <c r="A36" s="65"/>
      <c r="B36" s="96" t="s">
        <v>74</v>
      </c>
      <c r="C36" s="97" t="s">
        <v>25</v>
      </c>
      <c r="D36" s="97">
        <v>0.25</v>
      </c>
      <c r="E36" s="97" t="s">
        <v>75</v>
      </c>
      <c r="F36" s="98">
        <v>300000</v>
      </c>
      <c r="G36" s="99">
        <f t="shared" ref="G36:G41" si="1">D36*F36</f>
        <v>75000</v>
      </c>
    </row>
    <row r="37" spans="1:255" ht="12" customHeight="1" x14ac:dyDescent="0.25">
      <c r="A37" s="65"/>
      <c r="B37" s="96" t="s">
        <v>81</v>
      </c>
      <c r="C37" s="97" t="s">
        <v>25</v>
      </c>
      <c r="D37" s="97">
        <v>0.33</v>
      </c>
      <c r="E37" s="97" t="s">
        <v>82</v>
      </c>
      <c r="F37" s="98">
        <v>110000</v>
      </c>
      <c r="G37" s="99">
        <f t="shared" si="1"/>
        <v>36300</v>
      </c>
    </row>
    <row r="38" spans="1:255" ht="12" customHeight="1" x14ac:dyDescent="0.25">
      <c r="A38" s="65"/>
      <c r="B38" s="96" t="s">
        <v>83</v>
      </c>
      <c r="C38" s="97" t="s">
        <v>25</v>
      </c>
      <c r="D38" s="97">
        <v>0.33</v>
      </c>
      <c r="E38" s="97" t="s">
        <v>84</v>
      </c>
      <c r="F38" s="98">
        <v>85000</v>
      </c>
      <c r="G38" s="99">
        <f t="shared" si="1"/>
        <v>28050</v>
      </c>
    </row>
    <row r="39" spans="1:255" ht="12" customHeight="1" x14ac:dyDescent="0.25">
      <c r="A39" s="65"/>
      <c r="B39" s="96" t="s">
        <v>85</v>
      </c>
      <c r="C39" s="97" t="s">
        <v>25</v>
      </c>
      <c r="D39" s="97">
        <v>6</v>
      </c>
      <c r="E39" s="97" t="s">
        <v>67</v>
      </c>
      <c r="F39" s="98">
        <v>45000</v>
      </c>
      <c r="G39" s="99">
        <f t="shared" si="1"/>
        <v>270000</v>
      </c>
    </row>
    <row r="40" spans="1:255" ht="12" customHeight="1" x14ac:dyDescent="0.25">
      <c r="A40" s="65"/>
      <c r="B40" s="96" t="s">
        <v>86</v>
      </c>
      <c r="C40" s="97" t="s">
        <v>25</v>
      </c>
      <c r="D40" s="97">
        <v>10</v>
      </c>
      <c r="E40" s="97" t="s">
        <v>75</v>
      </c>
      <c r="F40" s="98">
        <v>45000</v>
      </c>
      <c r="G40" s="99">
        <f t="shared" si="1"/>
        <v>450000</v>
      </c>
    </row>
    <row r="41" spans="1:255" ht="12" customHeight="1" x14ac:dyDescent="0.25">
      <c r="A41" s="65"/>
      <c r="B41" s="96" t="s">
        <v>59</v>
      </c>
      <c r="C41" s="97" t="s">
        <v>25</v>
      </c>
      <c r="D41" s="97">
        <v>0.5</v>
      </c>
      <c r="E41" s="97" t="s">
        <v>75</v>
      </c>
      <c r="F41" s="98">
        <v>90000</v>
      </c>
      <c r="G41" s="99">
        <f t="shared" si="1"/>
        <v>45000</v>
      </c>
    </row>
    <row r="42" spans="1:255" s="84" customFormat="1" ht="12" customHeight="1" x14ac:dyDescent="0.25">
      <c r="A42" s="109"/>
      <c r="B42" s="110" t="s">
        <v>26</v>
      </c>
      <c r="C42" s="111"/>
      <c r="D42" s="111"/>
      <c r="E42" s="111"/>
      <c r="F42" s="112"/>
      <c r="G42" s="113">
        <f>SUM(G35:G41)</f>
        <v>941350</v>
      </c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  <c r="IU42" s="83"/>
    </row>
    <row r="43" spans="1:255" s="84" customFormat="1" ht="12" customHeight="1" x14ac:dyDescent="0.25">
      <c r="A43" s="109"/>
      <c r="B43" s="105"/>
      <c r="C43" s="106"/>
      <c r="D43" s="106"/>
      <c r="E43" s="106"/>
      <c r="F43" s="107"/>
      <c r="G43" s="107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  <c r="IQ43" s="83"/>
      <c r="IR43" s="83"/>
      <c r="IS43" s="83"/>
      <c r="IT43" s="83"/>
      <c r="IU43" s="83"/>
    </row>
    <row r="44" spans="1:255" s="84" customFormat="1" ht="12" customHeight="1" x14ac:dyDescent="0.25">
      <c r="A44" s="88"/>
      <c r="B44" s="89" t="s">
        <v>27</v>
      </c>
      <c r="C44" s="90"/>
      <c r="D44" s="91"/>
      <c r="E44" s="91"/>
      <c r="F44" s="92"/>
      <c r="G44" s="9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</row>
    <row r="45" spans="1:255" s="84" customFormat="1" ht="24" customHeight="1" x14ac:dyDescent="0.25">
      <c r="A45" s="88"/>
      <c r="B45" s="94" t="s">
        <v>28</v>
      </c>
      <c r="C45" s="95" t="s">
        <v>29</v>
      </c>
      <c r="D45" s="95" t="s">
        <v>30</v>
      </c>
      <c r="E45" s="94" t="s">
        <v>17</v>
      </c>
      <c r="F45" s="95" t="s">
        <v>18</v>
      </c>
      <c r="G45" s="94" t="s">
        <v>19</v>
      </c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  <c r="IP45" s="83"/>
      <c r="IQ45" s="83"/>
      <c r="IR45" s="83"/>
      <c r="IS45" s="83"/>
      <c r="IT45" s="83"/>
      <c r="IU45" s="83"/>
    </row>
    <row r="46" spans="1:255" ht="12" customHeight="1" x14ac:dyDescent="0.25">
      <c r="A46" s="65"/>
      <c r="B46" s="114" t="s">
        <v>87</v>
      </c>
      <c r="C46" s="97"/>
      <c r="D46" s="97"/>
      <c r="E46" s="97"/>
      <c r="F46" s="98"/>
      <c r="G46" s="99"/>
    </row>
    <row r="47" spans="1:255" ht="12" customHeight="1" x14ac:dyDescent="0.25">
      <c r="A47" s="65"/>
      <c r="B47" s="96" t="s">
        <v>58</v>
      </c>
      <c r="C47" s="97" t="s">
        <v>60</v>
      </c>
      <c r="D47" s="97">
        <v>250</v>
      </c>
      <c r="E47" s="97" t="s">
        <v>88</v>
      </c>
      <c r="F47" s="98">
        <v>1200</v>
      </c>
      <c r="G47" s="99">
        <f t="shared" ref="G47:G64" si="2">D47*F47</f>
        <v>300000</v>
      </c>
    </row>
    <row r="48" spans="1:255" ht="12" customHeight="1" x14ac:dyDescent="0.25">
      <c r="A48" s="65"/>
      <c r="B48" s="96" t="s">
        <v>89</v>
      </c>
      <c r="C48" s="97" t="s">
        <v>60</v>
      </c>
      <c r="D48" s="97">
        <v>250</v>
      </c>
      <c r="E48" s="97" t="s">
        <v>88</v>
      </c>
      <c r="F48" s="98">
        <v>1157</v>
      </c>
      <c r="G48" s="99">
        <f t="shared" si="2"/>
        <v>289250</v>
      </c>
    </row>
    <row r="49" spans="1:7" ht="12" customHeight="1" x14ac:dyDescent="0.25">
      <c r="A49" s="65"/>
      <c r="B49" s="96" t="s">
        <v>118</v>
      </c>
      <c r="C49" s="97" t="s">
        <v>90</v>
      </c>
      <c r="D49" s="97">
        <v>200</v>
      </c>
      <c r="E49" s="97" t="s">
        <v>119</v>
      </c>
      <c r="F49" s="98">
        <v>1920</v>
      </c>
      <c r="G49" s="99">
        <f t="shared" si="2"/>
        <v>384000</v>
      </c>
    </row>
    <row r="50" spans="1:7" ht="12" customHeight="1" x14ac:dyDescent="0.25">
      <c r="A50" s="65"/>
      <c r="B50" s="114" t="s">
        <v>91</v>
      </c>
      <c r="C50" s="97"/>
      <c r="D50" s="97"/>
      <c r="E50" s="97"/>
      <c r="F50" s="98"/>
      <c r="G50" s="99"/>
    </row>
    <row r="51" spans="1:7" ht="12" customHeight="1" x14ac:dyDescent="0.25">
      <c r="A51" s="65"/>
      <c r="B51" s="96" t="s">
        <v>92</v>
      </c>
      <c r="C51" s="97" t="s">
        <v>90</v>
      </c>
      <c r="D51" s="97">
        <v>1</v>
      </c>
      <c r="E51" s="97" t="s">
        <v>93</v>
      </c>
      <c r="F51" s="98">
        <v>30000</v>
      </c>
      <c r="G51" s="99">
        <f t="shared" si="2"/>
        <v>30000</v>
      </c>
    </row>
    <row r="52" spans="1:7" ht="12" customHeight="1" x14ac:dyDescent="0.25">
      <c r="A52" s="65"/>
      <c r="B52" s="96" t="s">
        <v>94</v>
      </c>
      <c r="C52" s="97" t="s">
        <v>60</v>
      </c>
      <c r="D52" s="97">
        <v>15</v>
      </c>
      <c r="E52" s="97" t="s">
        <v>95</v>
      </c>
      <c r="F52" s="98">
        <v>18000</v>
      </c>
      <c r="G52" s="99">
        <f t="shared" si="2"/>
        <v>270000</v>
      </c>
    </row>
    <row r="53" spans="1:7" ht="12" customHeight="1" x14ac:dyDescent="0.25">
      <c r="A53" s="65"/>
      <c r="B53" s="96" t="s">
        <v>96</v>
      </c>
      <c r="C53" s="97" t="s">
        <v>60</v>
      </c>
      <c r="D53" s="97">
        <v>2</v>
      </c>
      <c r="E53" s="97" t="s">
        <v>97</v>
      </c>
      <c r="F53" s="98">
        <v>14000</v>
      </c>
      <c r="G53" s="99">
        <f t="shared" si="2"/>
        <v>28000</v>
      </c>
    </row>
    <row r="54" spans="1:7" ht="12" customHeight="1" x14ac:dyDescent="0.25">
      <c r="A54" s="65"/>
      <c r="B54" s="96" t="s">
        <v>98</v>
      </c>
      <c r="C54" s="97" t="s">
        <v>60</v>
      </c>
      <c r="D54" s="97">
        <v>12</v>
      </c>
      <c r="E54" s="97" t="s">
        <v>99</v>
      </c>
      <c r="F54" s="98">
        <v>5000</v>
      </c>
      <c r="G54" s="99">
        <f t="shared" si="2"/>
        <v>60000</v>
      </c>
    </row>
    <row r="55" spans="1:7" ht="12" customHeight="1" x14ac:dyDescent="0.25">
      <c r="A55" s="65"/>
      <c r="B55" s="96" t="s">
        <v>100</v>
      </c>
      <c r="C55" s="97" t="s">
        <v>90</v>
      </c>
      <c r="D55" s="97">
        <v>1</v>
      </c>
      <c r="E55" s="97" t="s">
        <v>101</v>
      </c>
      <c r="F55" s="98">
        <v>70000</v>
      </c>
      <c r="G55" s="99">
        <f t="shared" si="2"/>
        <v>70000</v>
      </c>
    </row>
    <row r="56" spans="1:7" ht="12" customHeight="1" x14ac:dyDescent="0.25">
      <c r="A56" s="65"/>
      <c r="B56" s="114" t="s">
        <v>102</v>
      </c>
      <c r="C56" s="97"/>
      <c r="D56" s="97"/>
      <c r="E56" s="97"/>
      <c r="F56" s="98"/>
      <c r="G56" s="99"/>
    </row>
    <row r="57" spans="1:7" ht="12" customHeight="1" x14ac:dyDescent="0.25">
      <c r="A57" s="65"/>
      <c r="B57" s="96" t="s">
        <v>117</v>
      </c>
      <c r="C57" s="97" t="s">
        <v>90</v>
      </c>
      <c r="D57" s="97">
        <v>6</v>
      </c>
      <c r="E57" s="97" t="s">
        <v>103</v>
      </c>
      <c r="F57" s="98">
        <v>12000</v>
      </c>
      <c r="G57" s="99">
        <f t="shared" si="2"/>
        <v>72000</v>
      </c>
    </row>
    <row r="58" spans="1:7" ht="12" customHeight="1" x14ac:dyDescent="0.25">
      <c r="A58" s="65"/>
      <c r="B58" s="114" t="s">
        <v>104</v>
      </c>
      <c r="C58" s="97"/>
      <c r="D58" s="97"/>
      <c r="E58" s="97"/>
      <c r="F58" s="98"/>
      <c r="G58" s="99"/>
    </row>
    <row r="59" spans="1:7" ht="12" customHeight="1" x14ac:dyDescent="0.25">
      <c r="A59" s="65"/>
      <c r="B59" s="96" t="s">
        <v>105</v>
      </c>
      <c r="C59" s="97" t="s">
        <v>90</v>
      </c>
      <c r="D59" s="97">
        <v>1</v>
      </c>
      <c r="E59" s="97" t="s">
        <v>106</v>
      </c>
      <c r="F59" s="98">
        <v>47000</v>
      </c>
      <c r="G59" s="99">
        <f t="shared" si="2"/>
        <v>47000</v>
      </c>
    </row>
    <row r="60" spans="1:7" ht="12" customHeight="1" x14ac:dyDescent="0.25">
      <c r="A60" s="65"/>
      <c r="B60" s="96" t="s">
        <v>107</v>
      </c>
      <c r="C60" s="97" t="s">
        <v>90</v>
      </c>
      <c r="D60" s="97">
        <v>30</v>
      </c>
      <c r="E60" s="97" t="s">
        <v>82</v>
      </c>
      <c r="F60" s="98">
        <v>2000</v>
      </c>
      <c r="G60" s="99">
        <f t="shared" si="2"/>
        <v>60000</v>
      </c>
    </row>
    <row r="61" spans="1:7" ht="12" customHeight="1" x14ac:dyDescent="0.25">
      <c r="A61" s="65"/>
      <c r="B61" s="96" t="s">
        <v>108</v>
      </c>
      <c r="C61" s="97" t="s">
        <v>90</v>
      </c>
      <c r="D61" s="97">
        <v>2.5</v>
      </c>
      <c r="E61" s="97" t="s">
        <v>82</v>
      </c>
      <c r="F61" s="98">
        <v>17000</v>
      </c>
      <c r="G61" s="99">
        <f t="shared" si="2"/>
        <v>42500</v>
      </c>
    </row>
    <row r="62" spans="1:7" ht="12" customHeight="1" x14ac:dyDescent="0.25">
      <c r="A62" s="65"/>
      <c r="B62" s="96" t="s">
        <v>109</v>
      </c>
      <c r="C62" s="97" t="s">
        <v>60</v>
      </c>
      <c r="D62" s="97">
        <v>0.2</v>
      </c>
      <c r="E62" s="97" t="s">
        <v>99</v>
      </c>
      <c r="F62" s="98">
        <v>80000</v>
      </c>
      <c r="G62" s="99">
        <f t="shared" si="2"/>
        <v>16000</v>
      </c>
    </row>
    <row r="63" spans="1:7" ht="12" customHeight="1" x14ac:dyDescent="0.25">
      <c r="A63" s="65"/>
      <c r="B63" s="96" t="s">
        <v>110</v>
      </c>
      <c r="C63" s="97" t="s">
        <v>60</v>
      </c>
      <c r="D63" s="97">
        <v>1.5</v>
      </c>
      <c r="E63" s="97" t="s">
        <v>93</v>
      </c>
      <c r="F63" s="98">
        <v>70000</v>
      </c>
      <c r="G63" s="99">
        <f t="shared" si="2"/>
        <v>105000</v>
      </c>
    </row>
    <row r="64" spans="1:7" ht="12" customHeight="1" x14ac:dyDescent="0.25">
      <c r="A64" s="65"/>
      <c r="B64" s="96" t="s">
        <v>111</v>
      </c>
      <c r="C64" s="97" t="s">
        <v>90</v>
      </c>
      <c r="D64" s="97">
        <v>1</v>
      </c>
      <c r="E64" s="97" t="s">
        <v>106</v>
      </c>
      <c r="F64" s="98">
        <v>36000</v>
      </c>
      <c r="G64" s="99">
        <f t="shared" si="2"/>
        <v>36000</v>
      </c>
    </row>
    <row r="65" spans="1:255" s="84" customFormat="1" ht="11.25" customHeight="1" x14ac:dyDescent="0.25">
      <c r="A65" s="83"/>
      <c r="B65" s="101" t="s">
        <v>31</v>
      </c>
      <c r="C65" s="102"/>
      <c r="D65" s="102"/>
      <c r="E65" s="102"/>
      <c r="F65" s="103"/>
      <c r="G65" s="104">
        <f>SUM(G47:G64)</f>
        <v>1809750</v>
      </c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83"/>
      <c r="ID65" s="83"/>
      <c r="IE65" s="83"/>
      <c r="IF65" s="83"/>
      <c r="IG65" s="83"/>
      <c r="IH65" s="83"/>
      <c r="II65" s="83"/>
      <c r="IJ65" s="83"/>
      <c r="IK65" s="83"/>
      <c r="IL65" s="83"/>
      <c r="IM65" s="83"/>
      <c r="IN65" s="83"/>
      <c r="IO65" s="83"/>
      <c r="IP65" s="83"/>
      <c r="IQ65" s="83"/>
      <c r="IR65" s="83"/>
      <c r="IS65" s="83"/>
      <c r="IT65" s="83"/>
      <c r="IU65" s="83"/>
    </row>
    <row r="66" spans="1:255" s="84" customFormat="1" ht="11.25" customHeight="1" x14ac:dyDescent="0.25">
      <c r="A66" s="83"/>
      <c r="B66" s="105"/>
      <c r="C66" s="106"/>
      <c r="D66" s="106"/>
      <c r="E66" s="115"/>
      <c r="F66" s="107"/>
      <c r="G66" s="107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  <c r="EN66" s="83"/>
      <c r="EO66" s="83"/>
      <c r="EP66" s="83"/>
      <c r="EQ66" s="83"/>
      <c r="ER66" s="83"/>
      <c r="ES66" s="83"/>
      <c r="ET66" s="83"/>
      <c r="EU66" s="83"/>
      <c r="EV66" s="83"/>
      <c r="EW66" s="83"/>
      <c r="EX66" s="83"/>
      <c r="EY66" s="83"/>
      <c r="EZ66" s="83"/>
      <c r="FA66" s="83"/>
      <c r="FB66" s="83"/>
      <c r="FC66" s="83"/>
      <c r="FD66" s="83"/>
      <c r="FE66" s="83"/>
      <c r="FF66" s="83"/>
      <c r="FG66" s="83"/>
      <c r="FH66" s="83"/>
      <c r="FI66" s="83"/>
      <c r="FJ66" s="83"/>
      <c r="FK66" s="83"/>
      <c r="FL66" s="83"/>
      <c r="FM66" s="83"/>
      <c r="FN66" s="83"/>
      <c r="FO66" s="83"/>
      <c r="FP66" s="83"/>
      <c r="FQ66" s="83"/>
      <c r="FR66" s="83"/>
      <c r="FS66" s="83"/>
      <c r="FT66" s="83"/>
      <c r="FU66" s="83"/>
      <c r="FV66" s="83"/>
      <c r="FW66" s="83"/>
      <c r="FX66" s="83"/>
      <c r="FY66" s="83"/>
      <c r="FZ66" s="83"/>
      <c r="GA66" s="83"/>
      <c r="GB66" s="83"/>
      <c r="GC66" s="83"/>
      <c r="GD66" s="83"/>
      <c r="GE66" s="83"/>
      <c r="GF66" s="83"/>
      <c r="GG66" s="83"/>
      <c r="GH66" s="83"/>
      <c r="GI66" s="83"/>
      <c r="GJ66" s="83"/>
      <c r="GK66" s="83"/>
      <c r="GL66" s="83"/>
      <c r="GM66" s="83"/>
      <c r="GN66" s="83"/>
      <c r="GO66" s="83"/>
      <c r="GP66" s="83"/>
      <c r="GQ66" s="83"/>
      <c r="GR66" s="83"/>
      <c r="GS66" s="83"/>
      <c r="GT66" s="83"/>
      <c r="GU66" s="83"/>
      <c r="GV66" s="83"/>
      <c r="GW66" s="83"/>
      <c r="GX66" s="83"/>
      <c r="GY66" s="83"/>
      <c r="GZ66" s="83"/>
      <c r="HA66" s="83"/>
      <c r="HB66" s="83"/>
      <c r="HC66" s="83"/>
      <c r="HD66" s="83"/>
      <c r="HE66" s="83"/>
      <c r="HF66" s="83"/>
      <c r="HG66" s="83"/>
      <c r="HH66" s="83"/>
      <c r="HI66" s="83"/>
      <c r="HJ66" s="83"/>
      <c r="HK66" s="83"/>
      <c r="HL66" s="83"/>
      <c r="HM66" s="83"/>
      <c r="HN66" s="83"/>
      <c r="HO66" s="83"/>
      <c r="HP66" s="83"/>
      <c r="HQ66" s="83"/>
      <c r="HR66" s="83"/>
      <c r="HS66" s="83"/>
      <c r="HT66" s="83"/>
      <c r="HU66" s="83"/>
      <c r="HV66" s="83"/>
      <c r="HW66" s="83"/>
      <c r="HX66" s="83"/>
      <c r="HY66" s="83"/>
      <c r="HZ66" s="83"/>
      <c r="IA66" s="83"/>
      <c r="IB66" s="83"/>
      <c r="IC66" s="83"/>
      <c r="ID66" s="83"/>
      <c r="IE66" s="83"/>
      <c r="IF66" s="83"/>
      <c r="IG66" s="83"/>
      <c r="IH66" s="83"/>
      <c r="II66" s="83"/>
      <c r="IJ66" s="83"/>
      <c r="IK66" s="83"/>
      <c r="IL66" s="83"/>
      <c r="IM66" s="83"/>
      <c r="IN66" s="83"/>
      <c r="IO66" s="83"/>
      <c r="IP66" s="83"/>
      <c r="IQ66" s="83"/>
      <c r="IR66" s="83"/>
      <c r="IS66" s="83"/>
      <c r="IT66" s="83"/>
      <c r="IU66" s="83"/>
    </row>
    <row r="67" spans="1:255" s="84" customFormat="1" ht="12" customHeight="1" x14ac:dyDescent="0.25">
      <c r="A67" s="88"/>
      <c r="B67" s="89" t="s">
        <v>32</v>
      </c>
      <c r="C67" s="90"/>
      <c r="D67" s="91"/>
      <c r="E67" s="91"/>
      <c r="F67" s="92"/>
      <c r="G67" s="9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3"/>
      <c r="FX67" s="83"/>
      <c r="FY67" s="83"/>
      <c r="FZ67" s="83"/>
      <c r="GA67" s="83"/>
      <c r="GB67" s="83"/>
      <c r="GC67" s="83"/>
      <c r="GD67" s="83"/>
      <c r="GE67" s="83"/>
      <c r="GF67" s="83"/>
      <c r="GG67" s="83"/>
      <c r="GH67" s="83"/>
      <c r="GI67" s="83"/>
      <c r="GJ67" s="83"/>
      <c r="GK67" s="83"/>
      <c r="GL67" s="83"/>
      <c r="GM67" s="83"/>
      <c r="GN67" s="83"/>
      <c r="GO67" s="83"/>
      <c r="GP67" s="83"/>
      <c r="GQ67" s="83"/>
      <c r="GR67" s="83"/>
      <c r="GS67" s="83"/>
      <c r="GT67" s="83"/>
      <c r="GU67" s="83"/>
      <c r="GV67" s="83"/>
      <c r="GW67" s="83"/>
      <c r="GX67" s="83"/>
      <c r="GY67" s="83"/>
      <c r="GZ67" s="83"/>
      <c r="HA67" s="83"/>
      <c r="HB67" s="83"/>
      <c r="HC67" s="83"/>
      <c r="HD67" s="83"/>
      <c r="HE67" s="83"/>
      <c r="HF67" s="83"/>
      <c r="HG67" s="83"/>
      <c r="HH67" s="83"/>
      <c r="HI67" s="83"/>
      <c r="HJ67" s="83"/>
      <c r="HK67" s="83"/>
      <c r="HL67" s="83"/>
      <c r="HM67" s="83"/>
      <c r="HN67" s="83"/>
      <c r="HO67" s="83"/>
      <c r="HP67" s="83"/>
      <c r="HQ67" s="83"/>
      <c r="HR67" s="83"/>
      <c r="HS67" s="83"/>
      <c r="HT67" s="83"/>
      <c r="HU67" s="83"/>
      <c r="HV67" s="83"/>
      <c r="HW67" s="83"/>
      <c r="HX67" s="83"/>
      <c r="HY67" s="83"/>
      <c r="HZ67" s="83"/>
      <c r="IA67" s="83"/>
      <c r="IB67" s="83"/>
      <c r="IC67" s="83"/>
      <c r="ID67" s="83"/>
      <c r="IE67" s="83"/>
      <c r="IF67" s="83"/>
      <c r="IG67" s="83"/>
      <c r="IH67" s="83"/>
      <c r="II67" s="83"/>
      <c r="IJ67" s="83"/>
      <c r="IK67" s="83"/>
      <c r="IL67" s="83"/>
      <c r="IM67" s="83"/>
      <c r="IN67" s="83"/>
      <c r="IO67" s="83"/>
      <c r="IP67" s="83"/>
      <c r="IQ67" s="83"/>
      <c r="IR67" s="83"/>
      <c r="IS67" s="83"/>
      <c r="IT67" s="83"/>
      <c r="IU67" s="83"/>
    </row>
    <row r="68" spans="1:255" s="84" customFormat="1" ht="24" customHeight="1" x14ac:dyDescent="0.25">
      <c r="A68" s="88"/>
      <c r="B68" s="94" t="s">
        <v>33</v>
      </c>
      <c r="C68" s="95" t="s">
        <v>29</v>
      </c>
      <c r="D68" s="95" t="s">
        <v>30</v>
      </c>
      <c r="E68" s="94" t="s">
        <v>17</v>
      </c>
      <c r="F68" s="95" t="s">
        <v>18</v>
      </c>
      <c r="G68" s="94" t="s">
        <v>19</v>
      </c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83"/>
      <c r="FD68" s="83"/>
      <c r="FE68" s="83"/>
      <c r="FF68" s="83"/>
      <c r="FG68" s="83"/>
      <c r="FH68" s="83"/>
      <c r="FI68" s="83"/>
      <c r="FJ68" s="83"/>
      <c r="FK68" s="83"/>
      <c r="FL68" s="83"/>
      <c r="FM68" s="83"/>
      <c r="FN68" s="83"/>
      <c r="FO68" s="83"/>
      <c r="FP68" s="83"/>
      <c r="FQ68" s="83"/>
      <c r="FR68" s="83"/>
      <c r="FS68" s="83"/>
      <c r="FT68" s="83"/>
      <c r="FU68" s="83"/>
      <c r="FV68" s="83"/>
      <c r="FW68" s="83"/>
      <c r="FX68" s="83"/>
      <c r="FY68" s="83"/>
      <c r="FZ68" s="83"/>
      <c r="GA68" s="83"/>
      <c r="GB68" s="83"/>
      <c r="GC68" s="83"/>
      <c r="GD68" s="83"/>
      <c r="GE68" s="83"/>
      <c r="GF68" s="83"/>
      <c r="GG68" s="83"/>
      <c r="GH68" s="83"/>
      <c r="GI68" s="83"/>
      <c r="GJ68" s="83"/>
      <c r="GK68" s="83"/>
      <c r="GL68" s="83"/>
      <c r="GM68" s="83"/>
      <c r="GN68" s="83"/>
      <c r="GO68" s="83"/>
      <c r="GP68" s="83"/>
      <c r="GQ68" s="83"/>
      <c r="GR68" s="83"/>
      <c r="GS68" s="83"/>
      <c r="GT68" s="83"/>
      <c r="GU68" s="83"/>
      <c r="GV68" s="83"/>
      <c r="GW68" s="83"/>
      <c r="GX68" s="83"/>
      <c r="GY68" s="83"/>
      <c r="GZ68" s="83"/>
      <c r="HA68" s="83"/>
      <c r="HB68" s="83"/>
      <c r="HC68" s="83"/>
      <c r="HD68" s="83"/>
      <c r="HE68" s="83"/>
      <c r="HF68" s="83"/>
      <c r="HG68" s="83"/>
      <c r="HH68" s="83"/>
      <c r="HI68" s="83"/>
      <c r="HJ68" s="83"/>
      <c r="HK68" s="83"/>
      <c r="HL68" s="83"/>
      <c r="HM68" s="83"/>
      <c r="HN68" s="83"/>
      <c r="HO68" s="83"/>
      <c r="HP68" s="83"/>
      <c r="HQ68" s="83"/>
      <c r="HR68" s="83"/>
      <c r="HS68" s="83"/>
      <c r="HT68" s="83"/>
      <c r="HU68" s="83"/>
      <c r="HV68" s="83"/>
      <c r="HW68" s="83"/>
      <c r="HX68" s="83"/>
      <c r="HY68" s="83"/>
      <c r="HZ68" s="83"/>
      <c r="IA68" s="83"/>
      <c r="IB68" s="83"/>
      <c r="IC68" s="83"/>
      <c r="ID68" s="83"/>
      <c r="IE68" s="83"/>
      <c r="IF68" s="83"/>
      <c r="IG68" s="83"/>
      <c r="IH68" s="83"/>
      <c r="II68" s="83"/>
      <c r="IJ68" s="83"/>
      <c r="IK68" s="83"/>
      <c r="IL68" s="83"/>
      <c r="IM68" s="83"/>
      <c r="IN68" s="83"/>
      <c r="IO68" s="83"/>
      <c r="IP68" s="83"/>
      <c r="IQ68" s="83"/>
      <c r="IR68" s="83"/>
      <c r="IS68" s="83"/>
      <c r="IT68" s="83"/>
      <c r="IU68" s="83"/>
    </row>
    <row r="69" spans="1:255" ht="12" customHeight="1" x14ac:dyDescent="0.25">
      <c r="A69" s="65"/>
      <c r="B69" s="96" t="s">
        <v>57</v>
      </c>
      <c r="C69" s="97" t="s">
        <v>57</v>
      </c>
      <c r="D69" s="97" t="s">
        <v>57</v>
      </c>
      <c r="E69" s="97" t="s">
        <v>57</v>
      </c>
      <c r="F69" s="98" t="s">
        <v>57</v>
      </c>
      <c r="G69" s="99"/>
    </row>
    <row r="70" spans="1:255" s="84" customFormat="1" ht="11.25" customHeight="1" x14ac:dyDescent="0.25">
      <c r="A70" s="83"/>
      <c r="B70" s="101" t="s">
        <v>34</v>
      </c>
      <c r="C70" s="102"/>
      <c r="D70" s="102"/>
      <c r="E70" s="102"/>
      <c r="F70" s="103"/>
      <c r="G70" s="104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  <c r="EN70" s="83"/>
      <c r="EO70" s="83"/>
      <c r="EP70" s="83"/>
      <c r="EQ70" s="83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  <c r="FW70" s="83"/>
      <c r="FX70" s="83"/>
      <c r="FY70" s="83"/>
      <c r="FZ70" s="83"/>
      <c r="GA70" s="83"/>
      <c r="GB70" s="83"/>
      <c r="GC70" s="83"/>
      <c r="GD70" s="83"/>
      <c r="GE70" s="83"/>
      <c r="GF70" s="83"/>
      <c r="GG70" s="83"/>
      <c r="GH70" s="83"/>
      <c r="GI70" s="83"/>
      <c r="GJ70" s="83"/>
      <c r="GK70" s="83"/>
      <c r="GL70" s="83"/>
      <c r="GM70" s="83"/>
      <c r="GN70" s="83"/>
      <c r="GO70" s="83"/>
      <c r="GP70" s="83"/>
      <c r="GQ70" s="83"/>
      <c r="GR70" s="83"/>
      <c r="GS70" s="83"/>
      <c r="GT70" s="83"/>
      <c r="GU70" s="83"/>
      <c r="GV70" s="83"/>
      <c r="GW70" s="83"/>
      <c r="GX70" s="83"/>
      <c r="GY70" s="83"/>
      <c r="GZ70" s="83"/>
      <c r="HA70" s="83"/>
      <c r="HB70" s="83"/>
      <c r="HC70" s="83"/>
      <c r="HD70" s="83"/>
      <c r="HE70" s="83"/>
      <c r="HF70" s="83"/>
      <c r="HG70" s="83"/>
      <c r="HH70" s="83"/>
      <c r="HI70" s="83"/>
      <c r="HJ70" s="83"/>
      <c r="HK70" s="83"/>
      <c r="HL70" s="83"/>
      <c r="HM70" s="83"/>
      <c r="HN70" s="83"/>
      <c r="HO70" s="83"/>
      <c r="HP70" s="83"/>
      <c r="HQ70" s="83"/>
      <c r="HR70" s="83"/>
      <c r="HS70" s="83"/>
      <c r="HT70" s="83"/>
      <c r="HU70" s="83"/>
      <c r="HV70" s="83"/>
      <c r="HW70" s="83"/>
      <c r="HX70" s="83"/>
      <c r="HY70" s="83"/>
      <c r="HZ70" s="83"/>
      <c r="IA70" s="83"/>
      <c r="IB70" s="83"/>
      <c r="IC70" s="83"/>
      <c r="ID70" s="83"/>
      <c r="IE70" s="83"/>
      <c r="IF70" s="83"/>
      <c r="IG70" s="83"/>
      <c r="IH70" s="83"/>
      <c r="II70" s="83"/>
      <c r="IJ70" s="83"/>
      <c r="IK70" s="83"/>
      <c r="IL70" s="83"/>
      <c r="IM70" s="83"/>
      <c r="IN70" s="83"/>
      <c r="IO70" s="83"/>
      <c r="IP70" s="83"/>
      <c r="IQ70" s="83"/>
      <c r="IR70" s="83"/>
      <c r="IS70" s="83"/>
      <c r="IT70" s="83"/>
      <c r="IU70" s="83"/>
    </row>
    <row r="71" spans="1:255" s="84" customFormat="1" ht="11.25" customHeight="1" x14ac:dyDescent="0.25">
      <c r="A71" s="83"/>
      <c r="B71" s="116"/>
      <c r="C71" s="116"/>
      <c r="D71" s="116"/>
      <c r="E71" s="116"/>
      <c r="F71" s="117"/>
      <c r="G71" s="117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  <c r="EN71" s="83"/>
      <c r="EO71" s="83"/>
      <c r="EP71" s="83"/>
      <c r="EQ71" s="83"/>
      <c r="ER71" s="83"/>
      <c r="ES71" s="83"/>
      <c r="ET71" s="83"/>
      <c r="EU71" s="83"/>
      <c r="EV71" s="83"/>
      <c r="EW71" s="83"/>
      <c r="EX71" s="83"/>
      <c r="EY71" s="83"/>
      <c r="EZ71" s="83"/>
      <c r="FA71" s="83"/>
      <c r="FB71" s="83"/>
      <c r="FC71" s="83"/>
      <c r="FD71" s="83"/>
      <c r="FE71" s="83"/>
      <c r="FF71" s="83"/>
      <c r="FG71" s="83"/>
      <c r="FH71" s="83"/>
      <c r="FI71" s="83"/>
      <c r="FJ71" s="83"/>
      <c r="FK71" s="83"/>
      <c r="FL71" s="83"/>
      <c r="FM71" s="83"/>
      <c r="FN71" s="83"/>
      <c r="FO71" s="83"/>
      <c r="FP71" s="83"/>
      <c r="FQ71" s="83"/>
      <c r="FR71" s="83"/>
      <c r="FS71" s="83"/>
      <c r="FT71" s="83"/>
      <c r="FU71" s="83"/>
      <c r="FV71" s="83"/>
      <c r="FW71" s="83"/>
      <c r="FX71" s="83"/>
      <c r="FY71" s="83"/>
      <c r="FZ71" s="83"/>
      <c r="GA71" s="83"/>
      <c r="GB71" s="83"/>
      <c r="GC71" s="83"/>
      <c r="GD71" s="83"/>
      <c r="GE71" s="83"/>
      <c r="GF71" s="83"/>
      <c r="GG71" s="83"/>
      <c r="GH71" s="83"/>
      <c r="GI71" s="83"/>
      <c r="GJ71" s="83"/>
      <c r="GK71" s="83"/>
      <c r="GL71" s="83"/>
      <c r="GM71" s="83"/>
      <c r="GN71" s="83"/>
      <c r="GO71" s="83"/>
      <c r="GP71" s="83"/>
      <c r="GQ71" s="83"/>
      <c r="GR71" s="83"/>
      <c r="GS71" s="83"/>
      <c r="GT71" s="83"/>
      <c r="GU71" s="83"/>
      <c r="GV71" s="83"/>
      <c r="GW71" s="83"/>
      <c r="GX71" s="83"/>
      <c r="GY71" s="83"/>
      <c r="GZ71" s="83"/>
      <c r="HA71" s="83"/>
      <c r="HB71" s="83"/>
      <c r="HC71" s="83"/>
      <c r="HD71" s="83"/>
      <c r="HE71" s="83"/>
      <c r="HF71" s="83"/>
      <c r="HG71" s="83"/>
      <c r="HH71" s="83"/>
      <c r="HI71" s="83"/>
      <c r="HJ71" s="83"/>
      <c r="HK71" s="83"/>
      <c r="HL71" s="83"/>
      <c r="HM71" s="83"/>
      <c r="HN71" s="83"/>
      <c r="HO71" s="83"/>
      <c r="HP71" s="83"/>
      <c r="HQ71" s="83"/>
      <c r="HR71" s="83"/>
      <c r="HS71" s="83"/>
      <c r="HT71" s="83"/>
      <c r="HU71" s="83"/>
      <c r="HV71" s="83"/>
      <c r="HW71" s="83"/>
      <c r="HX71" s="83"/>
      <c r="HY71" s="83"/>
      <c r="HZ71" s="83"/>
      <c r="IA71" s="83"/>
      <c r="IB71" s="83"/>
      <c r="IC71" s="83"/>
      <c r="ID71" s="83"/>
      <c r="IE71" s="83"/>
      <c r="IF71" s="83"/>
      <c r="IG71" s="83"/>
      <c r="IH71" s="83"/>
      <c r="II71" s="83"/>
      <c r="IJ71" s="83"/>
      <c r="IK71" s="83"/>
      <c r="IL71" s="83"/>
      <c r="IM71" s="83"/>
      <c r="IN71" s="83"/>
      <c r="IO71" s="83"/>
      <c r="IP71" s="83"/>
      <c r="IQ71" s="83"/>
      <c r="IR71" s="83"/>
      <c r="IS71" s="83"/>
      <c r="IT71" s="83"/>
      <c r="IU71" s="83"/>
    </row>
    <row r="72" spans="1:255" s="84" customFormat="1" ht="11.25" customHeight="1" x14ac:dyDescent="0.25">
      <c r="A72" s="83"/>
      <c r="B72" s="17" t="s">
        <v>35</v>
      </c>
      <c r="C72" s="18"/>
      <c r="D72" s="18"/>
      <c r="E72" s="18"/>
      <c r="F72" s="18"/>
      <c r="G72" s="118">
        <f>G26+G31+G42+G65+G70</f>
        <v>5311100</v>
      </c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83"/>
      <c r="CC72" s="83"/>
      <c r="CD72" s="83"/>
      <c r="CE72" s="83"/>
      <c r="CF72" s="83"/>
      <c r="CG72" s="83"/>
      <c r="CH72" s="83"/>
      <c r="CI72" s="83"/>
      <c r="CJ72" s="83"/>
      <c r="CK72" s="83"/>
      <c r="CL72" s="83"/>
      <c r="CM72" s="83"/>
      <c r="CN72" s="83"/>
      <c r="CO72" s="83"/>
      <c r="CP72" s="83"/>
      <c r="CQ72" s="83"/>
      <c r="CR72" s="83"/>
      <c r="CS72" s="83"/>
      <c r="CT72" s="83"/>
      <c r="CU72" s="83"/>
      <c r="CV72" s="83"/>
      <c r="CW72" s="83"/>
      <c r="CX72" s="83"/>
      <c r="CY72" s="83"/>
      <c r="CZ72" s="83"/>
      <c r="DA72" s="83"/>
      <c r="DB72" s="83"/>
      <c r="DC72" s="83"/>
      <c r="DD72" s="83"/>
      <c r="DE72" s="83"/>
      <c r="DF72" s="83"/>
      <c r="DG72" s="83"/>
      <c r="DH72" s="83"/>
      <c r="DI72" s="83"/>
      <c r="DJ72" s="83"/>
      <c r="DK72" s="83"/>
      <c r="DL72" s="83"/>
      <c r="DM72" s="83"/>
      <c r="DN72" s="83"/>
      <c r="DO72" s="83"/>
      <c r="DP72" s="83"/>
      <c r="DQ72" s="83"/>
      <c r="DR72" s="83"/>
      <c r="DS72" s="83"/>
      <c r="DT72" s="83"/>
      <c r="DU72" s="83"/>
      <c r="DV72" s="83"/>
      <c r="DW72" s="83"/>
      <c r="DX72" s="83"/>
      <c r="DY72" s="83"/>
      <c r="DZ72" s="83"/>
      <c r="EA72" s="83"/>
      <c r="EB72" s="83"/>
      <c r="EC72" s="83"/>
      <c r="ED72" s="83"/>
      <c r="EE72" s="83"/>
      <c r="EF72" s="83"/>
      <c r="EG72" s="83"/>
      <c r="EH72" s="83"/>
      <c r="EI72" s="83"/>
      <c r="EJ72" s="83"/>
      <c r="EK72" s="83"/>
      <c r="EL72" s="83"/>
      <c r="EM72" s="83"/>
      <c r="EN72" s="83"/>
      <c r="EO72" s="83"/>
      <c r="EP72" s="83"/>
      <c r="EQ72" s="83"/>
      <c r="ER72" s="83"/>
      <c r="ES72" s="83"/>
      <c r="ET72" s="83"/>
      <c r="EU72" s="83"/>
      <c r="EV72" s="83"/>
      <c r="EW72" s="83"/>
      <c r="EX72" s="83"/>
      <c r="EY72" s="83"/>
      <c r="EZ72" s="83"/>
      <c r="FA72" s="83"/>
      <c r="FB72" s="83"/>
      <c r="FC72" s="83"/>
      <c r="FD72" s="83"/>
      <c r="FE72" s="83"/>
      <c r="FF72" s="83"/>
      <c r="FG72" s="83"/>
      <c r="FH72" s="83"/>
      <c r="FI72" s="83"/>
      <c r="FJ72" s="83"/>
      <c r="FK72" s="83"/>
      <c r="FL72" s="83"/>
      <c r="FM72" s="83"/>
      <c r="FN72" s="83"/>
      <c r="FO72" s="83"/>
      <c r="FP72" s="83"/>
      <c r="FQ72" s="83"/>
      <c r="FR72" s="83"/>
      <c r="FS72" s="83"/>
      <c r="FT72" s="83"/>
      <c r="FU72" s="83"/>
      <c r="FV72" s="83"/>
      <c r="FW72" s="83"/>
      <c r="FX72" s="83"/>
      <c r="FY72" s="83"/>
      <c r="FZ72" s="83"/>
      <c r="GA72" s="83"/>
      <c r="GB72" s="83"/>
      <c r="GC72" s="83"/>
      <c r="GD72" s="83"/>
      <c r="GE72" s="83"/>
      <c r="GF72" s="83"/>
      <c r="GG72" s="83"/>
      <c r="GH72" s="83"/>
      <c r="GI72" s="83"/>
      <c r="GJ72" s="83"/>
      <c r="GK72" s="83"/>
      <c r="GL72" s="83"/>
      <c r="GM72" s="83"/>
      <c r="GN72" s="83"/>
      <c r="GO72" s="83"/>
      <c r="GP72" s="83"/>
      <c r="GQ72" s="83"/>
      <c r="GR72" s="83"/>
      <c r="GS72" s="83"/>
      <c r="GT72" s="83"/>
      <c r="GU72" s="83"/>
      <c r="GV72" s="83"/>
      <c r="GW72" s="83"/>
      <c r="GX72" s="83"/>
      <c r="GY72" s="83"/>
      <c r="GZ72" s="83"/>
      <c r="HA72" s="83"/>
      <c r="HB72" s="83"/>
      <c r="HC72" s="83"/>
      <c r="HD72" s="83"/>
      <c r="HE72" s="83"/>
      <c r="HF72" s="83"/>
      <c r="HG72" s="83"/>
      <c r="HH72" s="83"/>
      <c r="HI72" s="83"/>
      <c r="HJ72" s="83"/>
      <c r="HK72" s="83"/>
      <c r="HL72" s="83"/>
      <c r="HM72" s="83"/>
      <c r="HN72" s="83"/>
      <c r="HO72" s="83"/>
      <c r="HP72" s="83"/>
      <c r="HQ72" s="83"/>
      <c r="HR72" s="83"/>
      <c r="HS72" s="83"/>
      <c r="HT72" s="83"/>
      <c r="HU72" s="83"/>
      <c r="HV72" s="83"/>
      <c r="HW72" s="83"/>
      <c r="HX72" s="83"/>
      <c r="HY72" s="83"/>
      <c r="HZ72" s="83"/>
      <c r="IA72" s="83"/>
      <c r="IB72" s="83"/>
      <c r="IC72" s="83"/>
      <c r="ID72" s="83"/>
      <c r="IE72" s="83"/>
      <c r="IF72" s="83"/>
      <c r="IG72" s="83"/>
      <c r="IH72" s="83"/>
      <c r="II72" s="83"/>
      <c r="IJ72" s="83"/>
      <c r="IK72" s="83"/>
      <c r="IL72" s="83"/>
      <c r="IM72" s="83"/>
      <c r="IN72" s="83"/>
      <c r="IO72" s="83"/>
      <c r="IP72" s="83"/>
      <c r="IQ72" s="83"/>
      <c r="IR72" s="83"/>
      <c r="IS72" s="83"/>
      <c r="IT72" s="83"/>
      <c r="IU72" s="83"/>
    </row>
    <row r="73" spans="1:255" s="84" customFormat="1" ht="11.25" customHeight="1" x14ac:dyDescent="0.25">
      <c r="A73" s="83"/>
      <c r="B73" s="19" t="s">
        <v>36</v>
      </c>
      <c r="C73" s="9"/>
      <c r="D73" s="9"/>
      <c r="E73" s="9"/>
      <c r="F73" s="9"/>
      <c r="G73" s="119">
        <v>242758</v>
      </c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  <c r="CA73" s="83"/>
      <c r="CB73" s="83"/>
      <c r="CC73" s="83"/>
      <c r="CD73" s="83"/>
      <c r="CE73" s="83"/>
      <c r="CF73" s="83"/>
      <c r="CG73" s="83"/>
      <c r="CH73" s="83"/>
      <c r="CI73" s="83"/>
      <c r="CJ73" s="83"/>
      <c r="CK73" s="83"/>
      <c r="CL73" s="83"/>
      <c r="CM73" s="83"/>
      <c r="CN73" s="83"/>
      <c r="CO73" s="83"/>
      <c r="CP73" s="83"/>
      <c r="CQ73" s="83"/>
      <c r="CR73" s="83"/>
      <c r="CS73" s="83"/>
      <c r="CT73" s="83"/>
      <c r="CU73" s="83"/>
      <c r="CV73" s="83"/>
      <c r="CW73" s="83"/>
      <c r="CX73" s="83"/>
      <c r="CY73" s="83"/>
      <c r="CZ73" s="83"/>
      <c r="DA73" s="83"/>
      <c r="DB73" s="83"/>
      <c r="DC73" s="83"/>
      <c r="DD73" s="83"/>
      <c r="DE73" s="83"/>
      <c r="DF73" s="83"/>
      <c r="DG73" s="83"/>
      <c r="DH73" s="83"/>
      <c r="DI73" s="83"/>
      <c r="DJ73" s="83"/>
      <c r="DK73" s="83"/>
      <c r="DL73" s="83"/>
      <c r="DM73" s="83"/>
      <c r="DN73" s="83"/>
      <c r="DO73" s="83"/>
      <c r="DP73" s="83"/>
      <c r="DQ73" s="83"/>
      <c r="DR73" s="83"/>
      <c r="DS73" s="83"/>
      <c r="DT73" s="83"/>
      <c r="DU73" s="83"/>
      <c r="DV73" s="83"/>
      <c r="DW73" s="83"/>
      <c r="DX73" s="83"/>
      <c r="DY73" s="83"/>
      <c r="DZ73" s="83"/>
      <c r="EA73" s="83"/>
      <c r="EB73" s="83"/>
      <c r="EC73" s="83"/>
      <c r="ED73" s="83"/>
      <c r="EE73" s="83"/>
      <c r="EF73" s="83"/>
      <c r="EG73" s="83"/>
      <c r="EH73" s="83"/>
      <c r="EI73" s="83"/>
      <c r="EJ73" s="83"/>
      <c r="EK73" s="83"/>
      <c r="EL73" s="83"/>
      <c r="EM73" s="83"/>
      <c r="EN73" s="83"/>
      <c r="EO73" s="83"/>
      <c r="EP73" s="83"/>
      <c r="EQ73" s="83"/>
      <c r="ER73" s="83"/>
      <c r="ES73" s="83"/>
      <c r="ET73" s="83"/>
      <c r="EU73" s="83"/>
      <c r="EV73" s="83"/>
      <c r="EW73" s="83"/>
      <c r="EX73" s="83"/>
      <c r="EY73" s="83"/>
      <c r="EZ73" s="83"/>
      <c r="FA73" s="83"/>
      <c r="FB73" s="83"/>
      <c r="FC73" s="83"/>
      <c r="FD73" s="83"/>
      <c r="FE73" s="83"/>
      <c r="FF73" s="83"/>
      <c r="FG73" s="83"/>
      <c r="FH73" s="83"/>
      <c r="FI73" s="83"/>
      <c r="FJ73" s="83"/>
      <c r="FK73" s="83"/>
      <c r="FL73" s="83"/>
      <c r="FM73" s="83"/>
      <c r="FN73" s="83"/>
      <c r="FO73" s="83"/>
      <c r="FP73" s="83"/>
      <c r="FQ73" s="83"/>
      <c r="FR73" s="83"/>
      <c r="FS73" s="83"/>
      <c r="FT73" s="83"/>
      <c r="FU73" s="83"/>
      <c r="FV73" s="83"/>
      <c r="FW73" s="83"/>
      <c r="FX73" s="83"/>
      <c r="FY73" s="83"/>
      <c r="FZ73" s="83"/>
      <c r="GA73" s="83"/>
      <c r="GB73" s="83"/>
      <c r="GC73" s="83"/>
      <c r="GD73" s="83"/>
      <c r="GE73" s="83"/>
      <c r="GF73" s="83"/>
      <c r="GG73" s="83"/>
      <c r="GH73" s="83"/>
      <c r="GI73" s="83"/>
      <c r="GJ73" s="83"/>
      <c r="GK73" s="83"/>
      <c r="GL73" s="83"/>
      <c r="GM73" s="83"/>
      <c r="GN73" s="83"/>
      <c r="GO73" s="83"/>
      <c r="GP73" s="83"/>
      <c r="GQ73" s="83"/>
      <c r="GR73" s="83"/>
      <c r="GS73" s="83"/>
      <c r="GT73" s="83"/>
      <c r="GU73" s="83"/>
      <c r="GV73" s="83"/>
      <c r="GW73" s="83"/>
      <c r="GX73" s="83"/>
      <c r="GY73" s="83"/>
      <c r="GZ73" s="83"/>
      <c r="HA73" s="83"/>
      <c r="HB73" s="83"/>
      <c r="HC73" s="83"/>
      <c r="HD73" s="83"/>
      <c r="HE73" s="83"/>
      <c r="HF73" s="83"/>
      <c r="HG73" s="83"/>
      <c r="HH73" s="83"/>
      <c r="HI73" s="83"/>
      <c r="HJ73" s="83"/>
      <c r="HK73" s="83"/>
      <c r="HL73" s="83"/>
      <c r="HM73" s="83"/>
      <c r="HN73" s="83"/>
      <c r="HO73" s="83"/>
      <c r="HP73" s="83"/>
      <c r="HQ73" s="83"/>
      <c r="HR73" s="83"/>
      <c r="HS73" s="83"/>
      <c r="HT73" s="83"/>
      <c r="HU73" s="83"/>
      <c r="HV73" s="83"/>
      <c r="HW73" s="83"/>
      <c r="HX73" s="83"/>
      <c r="HY73" s="83"/>
      <c r="HZ73" s="83"/>
      <c r="IA73" s="83"/>
      <c r="IB73" s="83"/>
      <c r="IC73" s="83"/>
      <c r="ID73" s="83"/>
      <c r="IE73" s="83"/>
      <c r="IF73" s="83"/>
      <c r="IG73" s="83"/>
      <c r="IH73" s="83"/>
      <c r="II73" s="83"/>
      <c r="IJ73" s="83"/>
      <c r="IK73" s="83"/>
      <c r="IL73" s="83"/>
      <c r="IM73" s="83"/>
      <c r="IN73" s="83"/>
      <c r="IO73" s="83"/>
      <c r="IP73" s="83"/>
      <c r="IQ73" s="83"/>
      <c r="IR73" s="83"/>
      <c r="IS73" s="83"/>
      <c r="IT73" s="83"/>
      <c r="IU73" s="83"/>
    </row>
    <row r="74" spans="1:255" s="84" customFormat="1" ht="11.25" customHeight="1" x14ac:dyDescent="0.25">
      <c r="A74" s="83"/>
      <c r="B74" s="20" t="s">
        <v>37</v>
      </c>
      <c r="C74" s="8"/>
      <c r="D74" s="8"/>
      <c r="E74" s="8"/>
      <c r="F74" s="8"/>
      <c r="G74" s="120">
        <f>G73+G72</f>
        <v>5553858</v>
      </c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3"/>
      <c r="CF74" s="83"/>
      <c r="CG74" s="83"/>
      <c r="CH74" s="83"/>
      <c r="CI74" s="83"/>
      <c r="CJ74" s="83"/>
      <c r="CK74" s="83"/>
      <c r="CL74" s="83"/>
      <c r="CM74" s="83"/>
      <c r="CN74" s="83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83"/>
      <c r="CZ74" s="83"/>
      <c r="DA74" s="83"/>
      <c r="DB74" s="83"/>
      <c r="DC74" s="83"/>
      <c r="DD74" s="83"/>
      <c r="DE74" s="83"/>
      <c r="DF74" s="83"/>
      <c r="DG74" s="83"/>
      <c r="DH74" s="83"/>
      <c r="DI74" s="83"/>
      <c r="DJ74" s="83"/>
      <c r="DK74" s="83"/>
      <c r="DL74" s="83"/>
      <c r="DM74" s="83"/>
      <c r="DN74" s="83"/>
      <c r="DO74" s="83"/>
      <c r="DP74" s="83"/>
      <c r="DQ74" s="83"/>
      <c r="DR74" s="83"/>
      <c r="DS74" s="83"/>
      <c r="DT74" s="83"/>
      <c r="DU74" s="83"/>
      <c r="DV74" s="83"/>
      <c r="DW74" s="83"/>
      <c r="DX74" s="83"/>
      <c r="DY74" s="83"/>
      <c r="DZ74" s="83"/>
      <c r="EA74" s="83"/>
      <c r="EB74" s="83"/>
      <c r="EC74" s="83"/>
      <c r="ED74" s="83"/>
      <c r="EE74" s="83"/>
      <c r="EF74" s="83"/>
      <c r="EG74" s="83"/>
      <c r="EH74" s="83"/>
      <c r="EI74" s="83"/>
      <c r="EJ74" s="83"/>
      <c r="EK74" s="83"/>
      <c r="EL74" s="83"/>
      <c r="EM74" s="83"/>
      <c r="EN74" s="83"/>
      <c r="EO74" s="83"/>
      <c r="EP74" s="83"/>
      <c r="EQ74" s="83"/>
      <c r="ER74" s="83"/>
      <c r="ES74" s="83"/>
      <c r="ET74" s="83"/>
      <c r="EU74" s="83"/>
      <c r="EV74" s="83"/>
      <c r="EW74" s="83"/>
      <c r="EX74" s="83"/>
      <c r="EY74" s="83"/>
      <c r="EZ74" s="83"/>
      <c r="FA74" s="83"/>
      <c r="FB74" s="83"/>
      <c r="FC74" s="83"/>
      <c r="FD74" s="83"/>
      <c r="FE74" s="83"/>
      <c r="FF74" s="83"/>
      <c r="FG74" s="83"/>
      <c r="FH74" s="83"/>
      <c r="FI74" s="83"/>
      <c r="FJ74" s="83"/>
      <c r="FK74" s="83"/>
      <c r="FL74" s="83"/>
      <c r="FM74" s="83"/>
      <c r="FN74" s="83"/>
      <c r="FO74" s="83"/>
      <c r="FP74" s="83"/>
      <c r="FQ74" s="83"/>
      <c r="FR74" s="83"/>
      <c r="FS74" s="83"/>
      <c r="FT74" s="83"/>
      <c r="FU74" s="83"/>
      <c r="FV74" s="83"/>
      <c r="FW74" s="83"/>
      <c r="FX74" s="83"/>
      <c r="FY74" s="83"/>
      <c r="FZ74" s="83"/>
      <c r="GA74" s="83"/>
      <c r="GB74" s="83"/>
      <c r="GC74" s="83"/>
      <c r="GD74" s="83"/>
      <c r="GE74" s="83"/>
      <c r="GF74" s="83"/>
      <c r="GG74" s="83"/>
      <c r="GH74" s="83"/>
      <c r="GI74" s="83"/>
      <c r="GJ74" s="83"/>
      <c r="GK74" s="83"/>
      <c r="GL74" s="83"/>
      <c r="GM74" s="83"/>
      <c r="GN74" s="83"/>
      <c r="GO74" s="83"/>
      <c r="GP74" s="83"/>
      <c r="GQ74" s="83"/>
      <c r="GR74" s="83"/>
      <c r="GS74" s="83"/>
      <c r="GT74" s="83"/>
      <c r="GU74" s="83"/>
      <c r="GV74" s="83"/>
      <c r="GW74" s="83"/>
      <c r="GX74" s="83"/>
      <c r="GY74" s="83"/>
      <c r="GZ74" s="83"/>
      <c r="HA74" s="83"/>
      <c r="HB74" s="83"/>
      <c r="HC74" s="83"/>
      <c r="HD74" s="83"/>
      <c r="HE74" s="83"/>
      <c r="HF74" s="83"/>
      <c r="HG74" s="83"/>
      <c r="HH74" s="83"/>
      <c r="HI74" s="83"/>
      <c r="HJ74" s="83"/>
      <c r="HK74" s="83"/>
      <c r="HL74" s="83"/>
      <c r="HM74" s="83"/>
      <c r="HN74" s="83"/>
      <c r="HO74" s="83"/>
      <c r="HP74" s="83"/>
      <c r="HQ74" s="83"/>
      <c r="HR74" s="83"/>
      <c r="HS74" s="83"/>
      <c r="HT74" s="83"/>
      <c r="HU74" s="83"/>
      <c r="HV74" s="83"/>
      <c r="HW74" s="83"/>
      <c r="HX74" s="83"/>
      <c r="HY74" s="83"/>
      <c r="HZ74" s="83"/>
      <c r="IA74" s="83"/>
      <c r="IB74" s="83"/>
      <c r="IC74" s="83"/>
      <c r="ID74" s="83"/>
      <c r="IE74" s="83"/>
      <c r="IF74" s="83"/>
      <c r="IG74" s="83"/>
      <c r="IH74" s="83"/>
      <c r="II74" s="83"/>
      <c r="IJ74" s="83"/>
      <c r="IK74" s="83"/>
      <c r="IL74" s="83"/>
      <c r="IM74" s="83"/>
      <c r="IN74" s="83"/>
      <c r="IO74" s="83"/>
      <c r="IP74" s="83"/>
      <c r="IQ74" s="83"/>
      <c r="IR74" s="83"/>
      <c r="IS74" s="83"/>
      <c r="IT74" s="83"/>
      <c r="IU74" s="83"/>
    </row>
    <row r="75" spans="1:255" s="84" customFormat="1" ht="11.25" customHeight="1" x14ac:dyDescent="0.25">
      <c r="A75" s="83"/>
      <c r="B75" s="19" t="s">
        <v>38</v>
      </c>
      <c r="C75" s="9"/>
      <c r="D75" s="9"/>
      <c r="E75" s="9"/>
      <c r="F75" s="9"/>
      <c r="G75" s="119">
        <f>G11</f>
        <v>10200000</v>
      </c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3"/>
      <c r="CF75" s="83"/>
      <c r="CG75" s="83"/>
      <c r="CH75" s="83"/>
      <c r="CI75" s="83"/>
      <c r="CJ75" s="83"/>
      <c r="CK75" s="83"/>
      <c r="CL75" s="83"/>
      <c r="CM75" s="83"/>
      <c r="CN75" s="83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83"/>
      <c r="CZ75" s="83"/>
      <c r="DA75" s="83"/>
      <c r="DB75" s="83"/>
      <c r="DC75" s="83"/>
      <c r="DD75" s="83"/>
      <c r="DE75" s="83"/>
      <c r="DF75" s="83"/>
      <c r="DG75" s="83"/>
      <c r="DH75" s="83"/>
      <c r="DI75" s="83"/>
      <c r="DJ75" s="83"/>
      <c r="DK75" s="83"/>
      <c r="DL75" s="83"/>
      <c r="DM75" s="83"/>
      <c r="DN75" s="83"/>
      <c r="DO75" s="83"/>
      <c r="DP75" s="83"/>
      <c r="DQ75" s="83"/>
      <c r="DR75" s="83"/>
      <c r="DS75" s="83"/>
      <c r="DT75" s="83"/>
      <c r="DU75" s="83"/>
      <c r="DV75" s="83"/>
      <c r="DW75" s="83"/>
      <c r="DX75" s="83"/>
      <c r="DY75" s="83"/>
      <c r="DZ75" s="83"/>
      <c r="EA75" s="83"/>
      <c r="EB75" s="83"/>
      <c r="EC75" s="83"/>
      <c r="ED75" s="83"/>
      <c r="EE75" s="83"/>
      <c r="EF75" s="83"/>
      <c r="EG75" s="83"/>
      <c r="EH75" s="83"/>
      <c r="EI75" s="83"/>
      <c r="EJ75" s="83"/>
      <c r="EK75" s="83"/>
      <c r="EL75" s="83"/>
      <c r="EM75" s="83"/>
      <c r="EN75" s="83"/>
      <c r="EO75" s="83"/>
      <c r="EP75" s="83"/>
      <c r="EQ75" s="83"/>
      <c r="ER75" s="83"/>
      <c r="ES75" s="83"/>
      <c r="ET75" s="83"/>
      <c r="EU75" s="83"/>
      <c r="EV75" s="83"/>
      <c r="EW75" s="83"/>
      <c r="EX75" s="83"/>
      <c r="EY75" s="83"/>
      <c r="EZ75" s="83"/>
      <c r="FA75" s="83"/>
      <c r="FB75" s="83"/>
      <c r="FC75" s="83"/>
      <c r="FD75" s="83"/>
      <c r="FE75" s="83"/>
      <c r="FF75" s="83"/>
      <c r="FG75" s="83"/>
      <c r="FH75" s="83"/>
      <c r="FI75" s="83"/>
      <c r="FJ75" s="83"/>
      <c r="FK75" s="83"/>
      <c r="FL75" s="83"/>
      <c r="FM75" s="83"/>
      <c r="FN75" s="83"/>
      <c r="FO75" s="83"/>
      <c r="FP75" s="83"/>
      <c r="FQ75" s="83"/>
      <c r="FR75" s="83"/>
      <c r="FS75" s="83"/>
      <c r="FT75" s="83"/>
      <c r="FU75" s="83"/>
      <c r="FV75" s="83"/>
      <c r="FW75" s="83"/>
      <c r="FX75" s="83"/>
      <c r="FY75" s="83"/>
      <c r="FZ75" s="83"/>
      <c r="GA75" s="83"/>
      <c r="GB75" s="83"/>
      <c r="GC75" s="83"/>
      <c r="GD75" s="83"/>
      <c r="GE75" s="83"/>
      <c r="GF75" s="83"/>
      <c r="GG75" s="83"/>
      <c r="GH75" s="83"/>
      <c r="GI75" s="83"/>
      <c r="GJ75" s="83"/>
      <c r="GK75" s="83"/>
      <c r="GL75" s="83"/>
      <c r="GM75" s="83"/>
      <c r="GN75" s="83"/>
      <c r="GO75" s="83"/>
      <c r="GP75" s="83"/>
      <c r="GQ75" s="83"/>
      <c r="GR75" s="83"/>
      <c r="GS75" s="83"/>
      <c r="GT75" s="83"/>
      <c r="GU75" s="83"/>
      <c r="GV75" s="83"/>
      <c r="GW75" s="83"/>
      <c r="GX75" s="83"/>
      <c r="GY75" s="83"/>
      <c r="GZ75" s="83"/>
      <c r="HA75" s="83"/>
      <c r="HB75" s="83"/>
      <c r="HC75" s="83"/>
      <c r="HD75" s="83"/>
      <c r="HE75" s="83"/>
      <c r="HF75" s="83"/>
      <c r="HG75" s="83"/>
      <c r="HH75" s="83"/>
      <c r="HI75" s="83"/>
      <c r="HJ75" s="83"/>
      <c r="HK75" s="83"/>
      <c r="HL75" s="83"/>
      <c r="HM75" s="83"/>
      <c r="HN75" s="83"/>
      <c r="HO75" s="83"/>
      <c r="HP75" s="83"/>
      <c r="HQ75" s="83"/>
      <c r="HR75" s="83"/>
      <c r="HS75" s="83"/>
      <c r="HT75" s="83"/>
      <c r="HU75" s="83"/>
      <c r="HV75" s="83"/>
      <c r="HW75" s="83"/>
      <c r="HX75" s="83"/>
      <c r="HY75" s="83"/>
      <c r="HZ75" s="83"/>
      <c r="IA75" s="83"/>
      <c r="IB75" s="83"/>
      <c r="IC75" s="83"/>
      <c r="ID75" s="83"/>
      <c r="IE75" s="83"/>
      <c r="IF75" s="83"/>
      <c r="IG75" s="83"/>
      <c r="IH75" s="83"/>
      <c r="II75" s="83"/>
      <c r="IJ75" s="83"/>
      <c r="IK75" s="83"/>
      <c r="IL75" s="83"/>
      <c r="IM75" s="83"/>
      <c r="IN75" s="83"/>
      <c r="IO75" s="83"/>
      <c r="IP75" s="83"/>
      <c r="IQ75" s="83"/>
      <c r="IR75" s="83"/>
      <c r="IS75" s="83"/>
      <c r="IT75" s="83"/>
      <c r="IU75" s="83"/>
    </row>
    <row r="76" spans="1:255" s="84" customFormat="1" ht="11.25" customHeight="1" x14ac:dyDescent="0.25">
      <c r="A76" s="83"/>
      <c r="B76" s="21" t="s">
        <v>39</v>
      </c>
      <c r="C76" s="22"/>
      <c r="D76" s="22"/>
      <c r="E76" s="22"/>
      <c r="F76" s="22"/>
      <c r="G76" s="121">
        <f>G75-G74</f>
        <v>4646142</v>
      </c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3"/>
      <c r="FX76" s="83"/>
      <c r="FY76" s="83"/>
      <c r="FZ76" s="83"/>
      <c r="GA76" s="83"/>
      <c r="GB76" s="83"/>
      <c r="GC76" s="83"/>
      <c r="GD76" s="83"/>
      <c r="GE76" s="83"/>
      <c r="GF76" s="83"/>
      <c r="GG76" s="83"/>
      <c r="GH76" s="83"/>
      <c r="GI76" s="83"/>
      <c r="GJ76" s="83"/>
      <c r="GK76" s="83"/>
      <c r="GL76" s="83"/>
      <c r="GM76" s="83"/>
      <c r="GN76" s="83"/>
      <c r="GO76" s="83"/>
      <c r="GP76" s="83"/>
      <c r="GQ76" s="83"/>
      <c r="GR76" s="83"/>
      <c r="GS76" s="83"/>
      <c r="GT76" s="83"/>
      <c r="GU76" s="83"/>
      <c r="GV76" s="83"/>
      <c r="GW76" s="83"/>
      <c r="GX76" s="83"/>
      <c r="GY76" s="83"/>
      <c r="GZ76" s="83"/>
      <c r="HA76" s="83"/>
      <c r="HB76" s="83"/>
      <c r="HC76" s="83"/>
      <c r="HD76" s="83"/>
      <c r="HE76" s="83"/>
      <c r="HF76" s="83"/>
      <c r="HG76" s="83"/>
      <c r="HH76" s="83"/>
      <c r="HI76" s="83"/>
      <c r="HJ76" s="83"/>
      <c r="HK76" s="83"/>
      <c r="HL76" s="83"/>
      <c r="HM76" s="83"/>
      <c r="HN76" s="83"/>
      <c r="HO76" s="83"/>
      <c r="HP76" s="83"/>
      <c r="HQ76" s="83"/>
      <c r="HR76" s="83"/>
      <c r="HS76" s="83"/>
      <c r="HT76" s="83"/>
      <c r="HU76" s="83"/>
      <c r="HV76" s="83"/>
      <c r="HW76" s="83"/>
      <c r="HX76" s="83"/>
      <c r="HY76" s="83"/>
      <c r="HZ76" s="83"/>
      <c r="IA76" s="83"/>
      <c r="IB76" s="83"/>
      <c r="IC76" s="83"/>
      <c r="ID76" s="83"/>
      <c r="IE76" s="83"/>
      <c r="IF76" s="83"/>
      <c r="IG76" s="83"/>
      <c r="IH76" s="83"/>
      <c r="II76" s="83"/>
      <c r="IJ76" s="83"/>
      <c r="IK76" s="83"/>
      <c r="IL76" s="83"/>
      <c r="IM76" s="83"/>
      <c r="IN76" s="83"/>
      <c r="IO76" s="83"/>
      <c r="IP76" s="83"/>
      <c r="IQ76" s="83"/>
      <c r="IR76" s="83"/>
      <c r="IS76" s="83"/>
      <c r="IT76" s="83"/>
      <c r="IU76" s="83"/>
    </row>
    <row r="77" spans="1:255" ht="12" customHeight="1" x14ac:dyDescent="0.25">
      <c r="B77" s="15" t="s">
        <v>40</v>
      </c>
      <c r="C77" s="16"/>
      <c r="D77" s="16"/>
      <c r="E77" s="16"/>
      <c r="F77" s="16"/>
      <c r="G77" s="48"/>
    </row>
    <row r="78" spans="1:255" ht="12.75" customHeight="1" thickBot="1" x14ac:dyDescent="0.3">
      <c r="B78" s="23"/>
      <c r="C78" s="16"/>
      <c r="D78" s="16"/>
      <c r="E78" s="16"/>
      <c r="F78" s="16"/>
      <c r="G78" s="48"/>
    </row>
    <row r="79" spans="1:255" ht="12" customHeight="1" x14ac:dyDescent="0.25">
      <c r="B79" s="34" t="s">
        <v>41</v>
      </c>
      <c r="C79" s="35"/>
      <c r="D79" s="35"/>
      <c r="E79" s="35"/>
      <c r="F79" s="36"/>
      <c r="G79" s="48"/>
    </row>
    <row r="80" spans="1:255" ht="12" customHeight="1" x14ac:dyDescent="0.25">
      <c r="B80" s="37" t="s">
        <v>42</v>
      </c>
      <c r="C80" s="14"/>
      <c r="D80" s="14"/>
      <c r="E80" s="14"/>
      <c r="F80" s="38"/>
      <c r="G80" s="48"/>
    </row>
    <row r="81" spans="2:7" ht="12" customHeight="1" x14ac:dyDescent="0.25">
      <c r="B81" s="37" t="s">
        <v>43</v>
      </c>
      <c r="C81" s="14"/>
      <c r="D81" s="14"/>
      <c r="E81" s="14"/>
      <c r="F81" s="38"/>
      <c r="G81" s="48"/>
    </row>
    <row r="82" spans="2:7" ht="12" customHeight="1" x14ac:dyDescent="0.25">
      <c r="B82" s="37" t="s">
        <v>120</v>
      </c>
      <c r="C82" s="14"/>
      <c r="D82" s="14"/>
      <c r="E82" s="14"/>
      <c r="F82" s="38"/>
      <c r="G82" s="48"/>
    </row>
    <row r="83" spans="2:7" ht="12" customHeight="1" x14ac:dyDescent="0.25">
      <c r="B83" s="37" t="s">
        <v>44</v>
      </c>
      <c r="C83" s="14"/>
      <c r="D83" s="14"/>
      <c r="E83" s="14"/>
      <c r="F83" s="38"/>
      <c r="G83" s="48"/>
    </row>
    <row r="84" spans="2:7" ht="12" customHeight="1" x14ac:dyDescent="0.25">
      <c r="B84" s="37" t="s">
        <v>45</v>
      </c>
      <c r="C84" s="14"/>
      <c r="D84" s="14"/>
      <c r="E84" s="14"/>
      <c r="F84" s="38"/>
      <c r="G84" s="48"/>
    </row>
    <row r="85" spans="2:7" ht="12.75" customHeight="1" thickBot="1" x14ac:dyDescent="0.3">
      <c r="B85" s="39" t="s">
        <v>46</v>
      </c>
      <c r="C85" s="40"/>
      <c r="D85" s="40"/>
      <c r="E85" s="40"/>
      <c r="F85" s="41"/>
      <c r="G85" s="48"/>
    </row>
    <row r="86" spans="2:7" ht="12.75" customHeight="1" x14ac:dyDescent="0.25">
      <c r="B86" s="32"/>
      <c r="C86" s="14"/>
      <c r="D86" s="14"/>
      <c r="E86" s="14"/>
      <c r="F86" s="14"/>
      <c r="G86" s="48"/>
    </row>
    <row r="87" spans="2:7" ht="15" customHeight="1" thickBot="1" x14ac:dyDescent="0.3">
      <c r="B87" s="62" t="s">
        <v>47</v>
      </c>
      <c r="C87" s="63"/>
      <c r="D87" s="31"/>
      <c r="E87" s="10"/>
      <c r="F87" s="10"/>
      <c r="G87" s="48"/>
    </row>
    <row r="88" spans="2:7" ht="12" customHeight="1" x14ac:dyDescent="0.25">
      <c r="B88" s="25" t="s">
        <v>33</v>
      </c>
      <c r="C88" s="53" t="s">
        <v>48</v>
      </c>
      <c r="D88" s="54" t="s">
        <v>49</v>
      </c>
      <c r="E88" s="10"/>
      <c r="F88" s="10"/>
      <c r="G88" s="48"/>
    </row>
    <row r="89" spans="2:7" ht="12" customHeight="1" x14ac:dyDescent="0.25">
      <c r="B89" s="26" t="s">
        <v>50</v>
      </c>
      <c r="C89" s="11">
        <f>G26</f>
        <v>2560000</v>
      </c>
      <c r="D89" s="27">
        <f>(C89/C95)</f>
        <v>0.46094084508462407</v>
      </c>
      <c r="E89" s="10"/>
      <c r="F89" s="10"/>
      <c r="G89" s="48"/>
    </row>
    <row r="90" spans="2:7" ht="12" customHeight="1" x14ac:dyDescent="0.25">
      <c r="B90" s="26" t="s">
        <v>51</v>
      </c>
      <c r="C90" s="11">
        <f>G31</f>
        <v>0</v>
      </c>
      <c r="D90" s="27">
        <v>0</v>
      </c>
      <c r="E90" s="10"/>
      <c r="F90" s="10"/>
      <c r="G90" s="48"/>
    </row>
    <row r="91" spans="2:7" ht="12" customHeight="1" x14ac:dyDescent="0.25">
      <c r="B91" s="26" t="s">
        <v>52</v>
      </c>
      <c r="C91" s="11">
        <f>G42</f>
        <v>941350</v>
      </c>
      <c r="D91" s="27">
        <f>(C91/C95)</f>
        <v>0.1694947908282855</v>
      </c>
      <c r="E91" s="10"/>
      <c r="F91" s="10"/>
      <c r="G91" s="48"/>
    </row>
    <row r="92" spans="2:7" ht="12" customHeight="1" x14ac:dyDescent="0.25">
      <c r="B92" s="26" t="s">
        <v>28</v>
      </c>
      <c r="C92" s="11">
        <f>G65</f>
        <v>1809750</v>
      </c>
      <c r="D92" s="27">
        <f>(C92/C95)</f>
        <v>0.32585456812183533</v>
      </c>
      <c r="E92" s="10"/>
      <c r="F92" s="10"/>
      <c r="G92" s="48"/>
    </row>
    <row r="93" spans="2:7" ht="12" customHeight="1" x14ac:dyDescent="0.25">
      <c r="B93" s="26" t="s">
        <v>53</v>
      </c>
      <c r="C93" s="12">
        <f>G70</f>
        <v>0</v>
      </c>
      <c r="D93" s="27">
        <f>(C93/C95)</f>
        <v>0</v>
      </c>
      <c r="E93" s="13"/>
      <c r="F93" s="13"/>
      <c r="G93" s="48"/>
    </row>
    <row r="94" spans="2:7" ht="12" customHeight="1" x14ac:dyDescent="0.25">
      <c r="B94" s="26" t="s">
        <v>54</v>
      </c>
      <c r="C94" s="12">
        <f>G73</f>
        <v>242758</v>
      </c>
      <c r="D94" s="27">
        <f>(C94/C95)</f>
        <v>4.3709795965255142E-2</v>
      </c>
      <c r="E94" s="13"/>
      <c r="F94" s="13"/>
      <c r="G94" s="48"/>
    </row>
    <row r="95" spans="2:7" ht="12.75" customHeight="1" thickBot="1" x14ac:dyDescent="0.3">
      <c r="B95" s="28" t="s">
        <v>55</v>
      </c>
      <c r="C95" s="29">
        <f>SUM(C89:C94)</f>
        <v>5553858</v>
      </c>
      <c r="D95" s="30">
        <f>SUM(D89:D94)</f>
        <v>1</v>
      </c>
      <c r="E95" s="13"/>
      <c r="F95" s="13"/>
      <c r="G95" s="48"/>
    </row>
    <row r="96" spans="2:7" ht="12" customHeight="1" x14ac:dyDescent="0.25">
      <c r="B96" s="23"/>
      <c r="C96" s="16"/>
      <c r="D96" s="16"/>
      <c r="E96" s="16"/>
      <c r="F96" s="16"/>
      <c r="G96" s="48"/>
    </row>
    <row r="97" spans="2:7" ht="12.75" customHeight="1" thickBot="1" x14ac:dyDescent="0.3">
      <c r="B97" s="24"/>
      <c r="C97" s="16"/>
      <c r="D97" s="16"/>
      <c r="E97" s="16"/>
      <c r="F97" s="16"/>
      <c r="G97" s="48"/>
    </row>
    <row r="98" spans="2:7" ht="12" customHeight="1" thickBot="1" x14ac:dyDescent="0.3">
      <c r="B98" s="59" t="s">
        <v>114</v>
      </c>
      <c r="C98" s="60"/>
      <c r="D98" s="60"/>
      <c r="E98" s="61"/>
      <c r="F98" s="13"/>
      <c r="G98" s="48"/>
    </row>
    <row r="99" spans="2:7" ht="12" customHeight="1" x14ac:dyDescent="0.25">
      <c r="B99" s="43" t="s">
        <v>115</v>
      </c>
      <c r="C99" s="52">
        <v>25000</v>
      </c>
      <c r="D99" s="52">
        <f>G8</f>
        <v>30000</v>
      </c>
      <c r="E99" s="52">
        <v>35000</v>
      </c>
      <c r="F99" s="42"/>
      <c r="G99" s="49"/>
    </row>
    <row r="100" spans="2:7" ht="12.75" customHeight="1" thickBot="1" x14ac:dyDescent="0.3">
      <c r="B100" s="28" t="s">
        <v>116</v>
      </c>
      <c r="C100" s="29">
        <f>(G74/C99)</f>
        <v>222.15432000000001</v>
      </c>
      <c r="D100" s="29">
        <f>(G74/D99)</f>
        <v>185.12860000000001</v>
      </c>
      <c r="E100" s="44">
        <f>(G74/E99)</f>
        <v>158.68165714285715</v>
      </c>
      <c r="F100" s="42"/>
      <c r="G100" s="49"/>
    </row>
    <row r="101" spans="2:7" ht="15.75" customHeight="1" x14ac:dyDescent="0.25">
      <c r="B101" s="33" t="s">
        <v>56</v>
      </c>
      <c r="C101" s="14"/>
      <c r="D101" s="14"/>
      <c r="E101" s="14"/>
      <c r="F101" s="14"/>
      <c r="G101" s="50"/>
    </row>
  </sheetData>
  <mergeCells count="10">
    <mergeCell ref="E8:F8"/>
    <mergeCell ref="E13:F13"/>
    <mergeCell ref="E14:F14"/>
    <mergeCell ref="B16:G16"/>
    <mergeCell ref="B98:E98"/>
    <mergeCell ref="B87:C87"/>
    <mergeCell ref="E12:F12"/>
    <mergeCell ref="E10:F10"/>
    <mergeCell ref="E9:F9"/>
    <mergeCell ref="E11:F11"/>
  </mergeCells>
  <pageMargins left="0.74803149606299213" right="0.74803149606299213" top="0.98425196850393704" bottom="0.98425196850393704" header="0" footer="0"/>
  <pageSetup paperSize="14" scale="78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DURAZNO CONSERVERO</vt:lpstr>
      <vt:lpstr>'DURAZNO CONSERVERO'!Área_de_impresión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Morales Leon Jeannette Paola</cp:lastModifiedBy>
  <cp:lastPrinted>2022-06-17T11:57:26Z</cp:lastPrinted>
  <dcterms:created xsi:type="dcterms:W3CDTF">2020-11-27T12:49:26Z</dcterms:created>
  <dcterms:modified xsi:type="dcterms:W3CDTF">2023-02-15T15:38:46Z</dcterms:modified>
</cp:coreProperties>
</file>