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<sst xmlns="http://schemas.openxmlformats.org/spreadsheetml/2006/main" count="182" uniqueCount="132">
  <si>
    <t>RUBRO O CULTIVO</t>
  </si>
  <si>
    <t>DURAZNO (CONSERV) AÑO 6</t>
  </si>
  <si>
    <t>RENDIMIENTO (KG/Há.)</t>
  </si>
  <si>
    <t>VARIEDAD</t>
  </si>
  <si>
    <t>DIXON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</si>
  <si>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</si>
  <si>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</si>
  <si>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</si>
  <si>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</si>
  <si>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</si>
  <si>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</si>
  <si>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</si>
  <si>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</si>
  <si>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</si>
  <si>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</si>
  <si>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CONS.FRESCO-AGROIND.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</si>
  <si>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</si>
  <si>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</si>
  <si>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</si>
  <si>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</si>
  <si>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</si>
  <si>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</si>
  <si>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</si>
  <si>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</si>
  <si>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</si>
  <si>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</si>
  <si>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</si>
  <si>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</si>
  <si>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</si>
  <si>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</si>
  <si>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</si>
  <si>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</si>
  <si>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</si>
  <si>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</si>
  <si>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RAM.PINTAR</t>
  </si>
  <si>
    <t>AGOSTO-SEPT.</t>
  </si>
  <si>
    <t>APLICACION AGROQUIM.</t>
  </si>
  <si>
    <t>CONTR.MANUAL MALEZAS</t>
  </si>
  <si>
    <t>JULIO-OCTUB.</t>
  </si>
  <si>
    <t>RIEGOS</t>
  </si>
  <si>
    <t>RALEO DE FRUTAS</t>
  </si>
  <si>
    <t>OCT-NOV.</t>
  </si>
  <si>
    <t>COSECHA Y EMBALAJE</t>
  </si>
  <si>
    <t>ENERO-FEBR.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</si>
  <si>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</si>
  <si>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</si>
  <si>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</si>
  <si>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</si>
  <si>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</si>
  <si>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</si>
  <si>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JUN-ENE</t>
  </si>
  <si>
    <t>TRITURAR REST. DE PODA</t>
  </si>
  <si>
    <t>JUL-AGO</t>
  </si>
  <si>
    <t>ACARREOS DE INSUM-OTROS</t>
  </si>
  <si>
    <t>AGOSTO-DIC.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</si>
  <si>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</si>
  <si>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</si>
  <si>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</si>
  <si>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</si>
  <si>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</si>
  <si>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</si>
  <si>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</si>
  <si>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</si>
  <si>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</si>
  <si>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</si>
  <si>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</si>
  <si>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</si>
  <si>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</si>
  <si>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</si>
  <si>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</si>
  <si>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</si>
  <si>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</si>
  <si>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</si>
  <si>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</si>
  <si>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</si>
  <si>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</si>
  <si>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</si>
  <si>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</si>
  <si>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</si>
  <si>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</si>
  <si>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</si>
  <si>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</si>
  <si>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</si>
  <si>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</si>
  <si>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</si>
  <si>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Cantidad (Kg/l/u)</t>
  </si>
  <si>
    <t>ANALISIS QUIMICO DE SUELOS</t>
  </si>
  <si>
    <t xml:space="preserve">UN </t>
  </si>
  <si>
    <t>ENERO-FERBRERO</t>
  </si>
  <si>
    <t>ARRIENDO COLMENAS</t>
  </si>
  <si>
    <t>ANALISIS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</si>
  <si>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</si>
  <si>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</si>
  <si>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</si>
  <si>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</si>
  <si>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</si>
  <si>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</si>
  <si>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</si>
  <si>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</si>
  <si>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</si>
  <si>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</si>
  <si>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</si>
  <si>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</si>
  <si>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</si>
  <si>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</si>
  <si>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($40)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</si>
  <si>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</si>
  <si>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</si>
  <si>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</si>
  <si>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</si>
  <si>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</si>
  <si>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</si>
  <si>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</si>
  <si>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</si>
  <si>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</si>
  <si>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</si>
  <si>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</si>
  <si>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</si>
  <si>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</si>
  <si>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</si>
  <si>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FITOSANIT.(6)</t>
  </si>
  <si>
    <t>APLICACIÓN FERTILIZANTES(4)</t>
  </si>
  <si>
    <t>BRAVO 720 OSIMILAR</t>
  </si>
  <si>
    <t>AZUFRE FLOABLE O SIMILAR</t>
  </si>
  <si>
    <t>FERBAN 76 O SIMILAR</t>
  </si>
  <si>
    <t xml:space="preserve">  OSIMILARPUNTO 70</t>
  </si>
  <si>
    <t>ACEITE SAPRAY O SIMILAR</t>
  </si>
  <si>
    <t>LORBAN 4E  O SIMILAR</t>
  </si>
  <si>
    <t>KARATE CON ZEON O SIMILAR</t>
  </si>
  <si>
    <t>ROUNDUP FULL O SIMILLAR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</si>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</sst>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/>
    <xf numFmtId="1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42" zoomScaleNormal="142" workbookViewId="0">
      <selection activeCell="C16" sqref="C16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</v>
      </c>
      <c r="D9" s="17"/>
      <c r="E9" s="96" t="s">
        <v>2</v>
      </c>
      <c r="F9" s="97"/>
      <c r="G9" s="86">
        <v>25000</v>
      </c>
    </row>
    <row r="10" spans="1:7" ht="12.75" customHeight="1" x14ac:dyDescent="0.25">
      <c r="A10" s="3"/>
      <c r="B10" s="13" t="s">
        <v>3</v>
      </c>
      <c r="C10" s="14" t="s">
        <v>4</v>
      </c>
      <c r="D10" s="18"/>
      <c r="E10" s="94" t="s">
        <v>5</v>
      </c>
      <c r="F10" s="95"/>
      <c r="G10" s="15" t="s">
        <v>6</v>
      </c>
    </row>
    <row r="11" spans="1:7" ht="12.75" customHeight="1" x14ac:dyDescent="0.25">
      <c r="A11" s="3"/>
      <c r="B11" s="13" t="s">
        <v>7</v>
      </c>
      <c r="C11" s="15" t="s">
        <v>8</v>
      </c>
      <c r="D11" s="18"/>
      <c r="E11" s="94" t="s">
        <v>9</v>
      </c>
      <c r="F11" s="95"/>
      <c r="G11" s="87">
        <v>500</v>
      </c>
    </row>
    <row r="12" spans="1:7" ht="11.25" customHeight="1" x14ac:dyDescent="0.25">
      <c r="A12" s="3"/>
      <c r="B12" s="13" t="s">
        <v>10</v>
      </c>
      <c r="C12" s="16" t="s">
        <v>11</v>
      </c>
      <c r="D12" s="18"/>
      <c r="E12" s="10" t="s">
        <v>12</v>
      </c>
      <c r="F12" s="88"/>
      <c r="G12" s="6">
        <f>(G9*G11)</f>
        <v>12500000</v>
      </c>
    </row>
    <row r="13" spans="1:7" ht="18" customHeight="1" x14ac:dyDescent="0.25">
      <c r="A13" s="3"/>
      <c r="B13" s="13" t="s">
        <v>13</v>
      </c>
      <c r="C13" s="103" t="s">
        <v>130</v>
      </c>
      <c r="D13" s="18"/>
      <c r="E13" s="94" t="s">
        <v>14</v>
      </c>
      <c r="F13" s="95"/>
      <c r="G13" s="16" t="s">
        <v>15</v>
      </c>
    </row>
    <row r="14" spans="1:7" ht="12.75" customHeight="1" x14ac:dyDescent="0.25">
      <c r="A14" s="3"/>
      <c r="B14" s="13" t="s">
        <v>16</v>
      </c>
      <c r="C14" s="103" t="s">
        <v>130</v>
      </c>
      <c r="D14" s="18"/>
      <c r="E14" s="94" t="s">
        <v>17</v>
      </c>
      <c r="F14" s="95"/>
      <c r="G14" s="15" t="s">
        <v>6</v>
      </c>
    </row>
    <row r="15" spans="1:7" ht="15" x14ac:dyDescent="0.25">
      <c r="A15" s="3"/>
      <c r="B15" s="13" t="s">
        <v>18</v>
      </c>
      <c r="C15" s="15" t="s">
        <v>131</v>
      </c>
      <c r="D15" s="18"/>
      <c r="E15" s="98" t="s">
        <v>19</v>
      </c>
      <c r="F15" s="99"/>
      <c r="G15" s="16" t="s">
        <v>20</v>
      </c>
    </row>
    <row r="16" spans="1:7" ht="10.5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21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22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23</v>
      </c>
      <c r="C20" s="76" t="s">
        <v>24</v>
      </c>
      <c r="D20" s="76" t="s">
        <v>25</v>
      </c>
      <c r="E20" s="76" t="s">
        <v>26</v>
      </c>
      <c r="F20" s="76" t="s">
        <v>27</v>
      </c>
      <c r="G20" s="76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12">
        <v>2</v>
      </c>
      <c r="E21" s="5" t="s">
        <v>31</v>
      </c>
      <c r="F21" s="6">
        <v>35000</v>
      </c>
      <c r="G21" s="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12">
        <v>5</v>
      </c>
      <c r="E22" s="5" t="s">
        <v>33</v>
      </c>
      <c r="F22" s="6">
        <v>35000</v>
      </c>
      <c r="G22" s="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12">
        <v>10</v>
      </c>
      <c r="E23" s="5" t="s">
        <v>35</v>
      </c>
      <c r="F23" s="6">
        <v>35000</v>
      </c>
      <c r="G23" s="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12">
        <v>2</v>
      </c>
      <c r="E24" s="5" t="s">
        <v>31</v>
      </c>
      <c r="F24" s="6">
        <v>35000</v>
      </c>
      <c r="G24" s="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12">
        <v>2</v>
      </c>
      <c r="E25" s="5" t="s">
        <v>38</v>
      </c>
      <c r="F25" s="6">
        <v>35000</v>
      </c>
      <c r="G25" s="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12">
        <v>10</v>
      </c>
      <c r="E26" s="5" t="s">
        <v>31</v>
      </c>
      <c r="F26" s="6">
        <v>35000</v>
      </c>
      <c r="G26" s="6">
        <f t="shared" si="0"/>
        <v>350000</v>
      </c>
    </row>
    <row r="27" spans="1:7" ht="12.75" customHeight="1" x14ac:dyDescent="0.25">
      <c r="A27" s="3"/>
      <c r="B27" s="4" t="s">
        <v>40</v>
      </c>
      <c r="C27" s="5" t="s">
        <v>30</v>
      </c>
      <c r="D27" s="12">
        <v>4</v>
      </c>
      <c r="E27" s="5" t="s">
        <v>41</v>
      </c>
      <c r="F27" s="6">
        <v>35000</v>
      </c>
      <c r="G27" s="6">
        <f t="shared" si="0"/>
        <v>140000</v>
      </c>
    </row>
    <row r="28" spans="1:7" ht="12.75" customHeight="1" x14ac:dyDescent="0.25">
      <c r="A28" s="3"/>
      <c r="B28" s="4" t="s">
        <v>42</v>
      </c>
      <c r="C28" s="5" t="s">
        <v>30</v>
      </c>
      <c r="D28" s="12">
        <v>35</v>
      </c>
      <c r="E28" s="5" t="s">
        <v>43</v>
      </c>
      <c r="F28" s="6">
        <v>35000</v>
      </c>
      <c r="G28" s="6">
        <f t="shared" si="0"/>
        <v>1225000</v>
      </c>
    </row>
    <row r="29" spans="1:7" ht="12.75" customHeight="1" x14ac:dyDescent="0.25">
      <c r="A29" s="3"/>
      <c r="B29" s="75" t="s">
        <v>44</v>
      </c>
      <c r="C29" s="77"/>
      <c r="D29" s="77"/>
      <c r="E29" s="77"/>
      <c r="F29" s="78"/>
      <c r="G29" s="79">
        <f>SUM(G21:G28)</f>
        <v>2450000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45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23</v>
      </c>
      <c r="C32" s="76" t="s">
        <v>24</v>
      </c>
      <c r="D32" s="76" t="s">
        <v>25</v>
      </c>
      <c r="E32" s="74" t="s">
        <v>26</v>
      </c>
      <c r="F32" s="76" t="s">
        <v>27</v>
      </c>
      <c r="G32" s="74" t="s">
        <v>28</v>
      </c>
    </row>
    <row r="33" spans="1:11" ht="12" customHeight="1" x14ac:dyDescent="0.25">
      <c r="A33" s="3"/>
      <c r="B33" s="89" t="s">
        <v>46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47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48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23</v>
      </c>
      <c r="C37" s="74" t="s">
        <v>24</v>
      </c>
      <c r="D37" s="74" t="s">
        <v>49</v>
      </c>
      <c r="E37" s="74" t="s">
        <v>26</v>
      </c>
      <c r="F37" s="76" t="s">
        <v>27</v>
      </c>
      <c r="G37" s="74" t="s">
        <v>28</v>
      </c>
    </row>
    <row r="38" spans="1:11" ht="12.75" customHeight="1" x14ac:dyDescent="0.25">
      <c r="A38" s="3"/>
      <c r="B38" s="4" t="s">
        <v>120</v>
      </c>
      <c r="C38" s="5" t="s">
        <v>119</v>
      </c>
      <c r="D38" s="91">
        <v>6</v>
      </c>
      <c r="E38" s="5" t="s">
        <v>50</v>
      </c>
      <c r="F38" s="6">
        <v>30000</v>
      </c>
      <c r="G38" s="6">
        <f t="shared" ref="G38:G41" si="1">(D38*F38)</f>
        <v>180000</v>
      </c>
    </row>
    <row r="39" spans="1:11" ht="12.75" customHeight="1" x14ac:dyDescent="0.25">
      <c r="A39" s="3"/>
      <c r="B39" s="4" t="s">
        <v>51</v>
      </c>
      <c r="C39" s="5" t="s">
        <v>119</v>
      </c>
      <c r="D39" s="91">
        <v>1</v>
      </c>
      <c r="E39" s="5" t="s">
        <v>52</v>
      </c>
      <c r="F39" s="6">
        <v>90000</v>
      </c>
      <c r="G39" s="6">
        <f t="shared" si="1"/>
        <v>90000</v>
      </c>
    </row>
    <row r="40" spans="1:11" ht="12.75" customHeight="1" x14ac:dyDescent="0.25">
      <c r="A40" s="3"/>
      <c r="B40" s="4" t="s">
        <v>53</v>
      </c>
      <c r="C40" s="5" t="s">
        <v>119</v>
      </c>
      <c r="D40" s="91">
        <v>1</v>
      </c>
      <c r="E40" s="5" t="s">
        <v>54</v>
      </c>
      <c r="F40" s="6">
        <v>25000</v>
      </c>
      <c r="G40" s="6">
        <f t="shared" si="1"/>
        <v>25000</v>
      </c>
    </row>
    <row r="41" spans="1:11" ht="12.75" customHeight="1" x14ac:dyDescent="0.25">
      <c r="A41" s="3"/>
      <c r="B41" s="4" t="s">
        <v>121</v>
      </c>
      <c r="C41" s="5" t="s">
        <v>119</v>
      </c>
      <c r="D41" s="91">
        <v>4</v>
      </c>
      <c r="E41" s="5" t="s">
        <v>33</v>
      </c>
      <c r="F41" s="6">
        <v>25000</v>
      </c>
      <c r="G41" s="6">
        <f t="shared" si="1"/>
        <v>100000</v>
      </c>
    </row>
    <row r="42" spans="1:11" ht="12.75" customHeight="1" x14ac:dyDescent="0.25">
      <c r="A42" s="3"/>
      <c r="B42" s="75" t="s">
        <v>55</v>
      </c>
      <c r="C42" s="77"/>
      <c r="D42" s="77"/>
      <c r="E42" s="77"/>
      <c r="F42" s="78"/>
      <c r="G42" s="79">
        <f>SUM(G38:G41)</f>
        <v>395000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56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57</v>
      </c>
      <c r="C45" s="76" t="s">
        <v>58</v>
      </c>
      <c r="D45" s="76" t="s">
        <v>59</v>
      </c>
      <c r="E45" s="76" t="s">
        <v>26</v>
      </c>
      <c r="F45" s="76" t="s">
        <v>27</v>
      </c>
      <c r="G45" s="76" t="s">
        <v>28</v>
      </c>
      <c r="K45" s="2"/>
    </row>
    <row r="46" spans="1:11" ht="12.75" customHeight="1" x14ac:dyDescent="0.25">
      <c r="A46" s="3"/>
      <c r="B46" s="7" t="s">
        <v>60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61</v>
      </c>
      <c r="C47" s="11" t="s">
        <v>62</v>
      </c>
      <c r="D47" s="81">
        <v>400</v>
      </c>
      <c r="E47" s="11" t="s">
        <v>63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10" t="s">
        <v>64</v>
      </c>
      <c r="C48" s="11" t="s">
        <v>62</v>
      </c>
      <c r="D48" s="81">
        <v>300</v>
      </c>
      <c r="E48" s="11" t="s">
        <v>65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7" t="s">
        <v>66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122</v>
      </c>
      <c r="C50" s="8" t="s">
        <v>67</v>
      </c>
      <c r="D50" s="81">
        <v>6</v>
      </c>
      <c r="E50" s="11" t="s">
        <v>68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10" t="s">
        <v>123</v>
      </c>
      <c r="C51" s="11" t="s">
        <v>67</v>
      </c>
      <c r="D51" s="81">
        <v>8</v>
      </c>
      <c r="E51" s="11" t="s">
        <v>69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10" t="s">
        <v>124</v>
      </c>
      <c r="C52" s="11" t="s">
        <v>62</v>
      </c>
      <c r="D52" s="81">
        <v>5</v>
      </c>
      <c r="E52" s="11" t="s">
        <v>70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10" t="s">
        <v>125</v>
      </c>
      <c r="C53" s="11" t="s">
        <v>62</v>
      </c>
      <c r="D53" s="81">
        <v>0.5</v>
      </c>
      <c r="E53" s="11" t="s">
        <v>71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7" t="s">
        <v>72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126</v>
      </c>
      <c r="C55" s="11" t="s">
        <v>67</v>
      </c>
      <c r="D55" s="81">
        <v>30</v>
      </c>
      <c r="E55" s="11" t="s">
        <v>73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10" t="s">
        <v>127</v>
      </c>
      <c r="C56" s="11" t="s">
        <v>67</v>
      </c>
      <c r="D56" s="8">
        <v>2</v>
      </c>
      <c r="E56" s="11" t="s">
        <v>74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10" t="s">
        <v>128</v>
      </c>
      <c r="C57" s="11" t="s">
        <v>67</v>
      </c>
      <c r="D57" s="8">
        <v>0.5</v>
      </c>
      <c r="E57" s="8" t="s">
        <v>41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7" t="s">
        <v>75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129</v>
      </c>
      <c r="C59" s="8" t="s">
        <v>67</v>
      </c>
      <c r="D59" s="8">
        <v>3</v>
      </c>
      <c r="E59" s="8" t="s">
        <v>76</v>
      </c>
      <c r="F59" s="9">
        <v>16510</v>
      </c>
      <c r="G59" s="9">
        <f t="shared" si="2"/>
        <v>49530</v>
      </c>
    </row>
    <row r="60" spans="1:7" ht="12.75" customHeight="1" x14ac:dyDescent="0.25">
      <c r="A60" s="3"/>
      <c r="B60" s="7" t="s">
        <v>77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78</v>
      </c>
      <c r="C61" s="8" t="s">
        <v>67</v>
      </c>
      <c r="D61" s="8">
        <v>3</v>
      </c>
      <c r="E61" s="8" t="s">
        <v>79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10" t="s">
        <v>80</v>
      </c>
      <c r="C62" s="8" t="s">
        <v>62</v>
      </c>
      <c r="D62" s="8">
        <v>4</v>
      </c>
      <c r="E62" s="8" t="s">
        <v>81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5" t="s">
        <v>82</v>
      </c>
      <c r="C63" s="77"/>
      <c r="D63" s="77"/>
      <c r="E63" s="77"/>
      <c r="F63" s="78"/>
      <c r="G63" s="79">
        <f>SUM(G46:G62)</f>
        <v>1403730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83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84</v>
      </c>
      <c r="C66" s="76" t="s">
        <v>58</v>
      </c>
      <c r="D66" s="76" t="s">
        <v>85</v>
      </c>
      <c r="E66" s="74" t="s">
        <v>26</v>
      </c>
      <c r="F66" s="76" t="s">
        <v>27</v>
      </c>
      <c r="G66" s="74" t="s">
        <v>28</v>
      </c>
    </row>
    <row r="67" spans="1:7" ht="12.75" customHeight="1" x14ac:dyDescent="0.25">
      <c r="A67" s="3"/>
      <c r="B67" s="4" t="s">
        <v>86</v>
      </c>
      <c r="C67" s="11" t="s">
        <v>87</v>
      </c>
      <c r="D67" s="9">
        <v>1</v>
      </c>
      <c r="E67" s="5" t="s">
        <v>88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89</v>
      </c>
      <c r="C68" s="11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90</v>
      </c>
      <c r="C69" s="11" t="s">
        <v>87</v>
      </c>
      <c r="D69" s="9">
        <v>1</v>
      </c>
      <c r="E69" s="5" t="s">
        <v>88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75" t="s">
        <v>91</v>
      </c>
      <c r="C70" s="77"/>
      <c r="D70" s="77"/>
      <c r="E70" s="77"/>
      <c r="F70" s="78"/>
      <c r="G70" s="79">
        <f>SUM(G67:G69)</f>
        <v>278515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92</v>
      </c>
      <c r="C72" s="64"/>
      <c r="D72" s="64"/>
      <c r="E72" s="64"/>
      <c r="F72" s="64"/>
      <c r="G72" s="65">
        <f>G29+G42+G63+G70</f>
        <v>4527245</v>
      </c>
    </row>
    <row r="73" spans="1:7" ht="12" customHeight="1" x14ac:dyDescent="0.25">
      <c r="A73" s="3"/>
      <c r="B73" s="66" t="s">
        <v>93</v>
      </c>
      <c r="C73" s="22"/>
      <c r="D73" s="22"/>
      <c r="E73" s="22"/>
      <c r="F73" s="22"/>
      <c r="G73" s="67">
        <f>G72*0.05</f>
        <v>226362.25</v>
      </c>
    </row>
    <row r="74" spans="1:7" ht="12" customHeight="1" x14ac:dyDescent="0.25">
      <c r="A74" s="3"/>
      <c r="B74" s="68" t="s">
        <v>94</v>
      </c>
      <c r="C74" s="21"/>
      <c r="D74" s="21"/>
      <c r="E74" s="21"/>
      <c r="F74" s="21"/>
      <c r="G74" s="69">
        <f>G73+G72</f>
        <v>4753607.25</v>
      </c>
    </row>
    <row r="75" spans="1:7" ht="12" customHeight="1" x14ac:dyDescent="0.25">
      <c r="A75" s="3"/>
      <c r="B75" s="66" t="s">
        <v>95</v>
      </c>
      <c r="C75" s="22"/>
      <c r="D75" s="22"/>
      <c r="E75" s="22"/>
      <c r="F75" s="22"/>
      <c r="G75" s="67">
        <f>G12</f>
        <v>12500000</v>
      </c>
    </row>
    <row r="76" spans="1:7" ht="12" customHeight="1" x14ac:dyDescent="0.25">
      <c r="A76" s="3"/>
      <c r="B76" s="70" t="s">
        <v>96</v>
      </c>
      <c r="C76" s="71"/>
      <c r="D76" s="71"/>
      <c r="E76" s="71"/>
      <c r="F76" s="71"/>
      <c r="G76" s="72">
        <f>G75-G74</f>
        <v>7746392.75</v>
      </c>
    </row>
    <row r="77" spans="1:7" ht="12" customHeight="1" x14ac:dyDescent="0.25">
      <c r="A77" s="3"/>
      <c r="B77" s="25" t="s">
        <v>97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98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99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100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101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102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103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104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105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106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84</v>
      </c>
      <c r="C89" s="52" t="s">
        <v>107</v>
      </c>
      <c r="D89" s="90" t="s">
        <v>108</v>
      </c>
      <c r="E89" s="27"/>
      <c r="F89" s="27"/>
      <c r="G89" s="38"/>
    </row>
    <row r="90" spans="1:7" ht="12" customHeight="1" x14ac:dyDescent="0.25">
      <c r="A90" s="3"/>
      <c r="B90" s="53" t="s">
        <v>109</v>
      </c>
      <c r="C90" s="54">
        <f>G29</f>
        <v>2450000</v>
      </c>
      <c r="D90" s="55">
        <f>(C90/C96)</f>
        <v>0.51539806953971634</v>
      </c>
      <c r="E90" s="27"/>
      <c r="F90" s="27"/>
      <c r="G90" s="38"/>
    </row>
    <row r="91" spans="1:7" ht="12" customHeight="1" x14ac:dyDescent="0.25">
      <c r="A91" s="3"/>
      <c r="B91" s="53" t="s">
        <v>110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111</v>
      </c>
      <c r="C92" s="54">
        <f>G42</f>
        <v>395000</v>
      </c>
      <c r="D92" s="55">
        <f>(C92/C96)</f>
        <v>8.3094790803342033E-2</v>
      </c>
      <c r="E92" s="27"/>
      <c r="F92" s="27"/>
      <c r="G92" s="38"/>
    </row>
    <row r="93" spans="1:7" ht="12" customHeight="1" x14ac:dyDescent="0.25">
      <c r="A93" s="3"/>
      <c r="B93" s="53" t="s">
        <v>57</v>
      </c>
      <c r="C93" s="54">
        <f>G63</f>
        <v>1403730</v>
      </c>
      <c r="D93" s="55">
        <f>(C93/C96)</f>
        <v>0.29529784985917801</v>
      </c>
      <c r="E93" s="27"/>
      <c r="F93" s="27"/>
      <c r="G93" s="38"/>
    </row>
    <row r="94" spans="1:7" ht="12" customHeight="1" x14ac:dyDescent="0.25">
      <c r="A94" s="3"/>
      <c r="B94" s="53" t="s">
        <v>112</v>
      </c>
      <c r="C94" s="57">
        <f>G70</f>
        <v>278515</v>
      </c>
      <c r="D94" s="55">
        <f>(C94/C96)</f>
        <v>5.8590242178715966E-2</v>
      </c>
      <c r="E94" s="28"/>
      <c r="F94" s="28"/>
      <c r="G94" s="38"/>
    </row>
    <row r="95" spans="1:7" ht="12" customHeight="1" x14ac:dyDescent="0.25">
      <c r="A95" s="3"/>
      <c r="B95" s="53" t="s">
        <v>113</v>
      </c>
      <c r="C95" s="57">
        <f>G73</f>
        <v>226362.25</v>
      </c>
      <c r="D95" s="55">
        <f>(C95/C96)</f>
        <v>4.7619047619047616E-2</v>
      </c>
      <c r="E95" s="28"/>
      <c r="F95" s="28"/>
      <c r="G95" s="38"/>
    </row>
    <row r="96" spans="1:7" ht="12" customHeight="1" x14ac:dyDescent="0.25">
      <c r="A96" s="3"/>
      <c r="B96" s="51" t="s">
        <v>114</v>
      </c>
      <c r="C96" s="58">
        <f>SUM(C90:C95)</f>
        <v>4753607.25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115</v>
      </c>
      <c r="D99" s="60"/>
      <c r="E99" s="60"/>
      <c r="F99" s="28"/>
      <c r="G99" s="38"/>
    </row>
    <row r="100" spans="1:7" ht="12" customHeight="1" x14ac:dyDescent="0.25">
      <c r="A100" s="3"/>
      <c r="B100" s="51" t="s">
        <v>116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117</v>
      </c>
      <c r="C101" s="58">
        <f>(G74/C100)</f>
        <v>158.453575</v>
      </c>
      <c r="D101" s="58">
        <f>(G74/D100)</f>
        <v>135.81735</v>
      </c>
      <c r="E101" s="58">
        <f>(G74/E100)</f>
        <v>118.84018125</v>
      </c>
      <c r="F101" s="29"/>
      <c r="G101" s="40"/>
    </row>
    <row r="102" spans="1:7" ht="12" customHeight="1" x14ac:dyDescent="0.25">
      <c r="A102" s="3"/>
      <c r="B102" s="25" t="s">
        <v>118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2023-03-17T15:29:39Z</dcterms:modified>
  <cp:category/>
  <cp:contentStatus/>
</cp:coreProperties>
</file>