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Durazno Nectarín" sheetId="1" r:id="rId1"/>
  </sheets>
  <calcPr calcId="162913"/>
</workbook>
</file>

<file path=xl/calcChain.xml><?xml version="1.0" encoding="utf-8"?>
<calcChain xmlns="http://schemas.openxmlformats.org/spreadsheetml/2006/main">
  <c r="G27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6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G74" i="1" l="1"/>
  <c r="G76" i="1" s="1"/>
  <c r="C95" i="1"/>
  <c r="E101" i="1" l="1"/>
  <c r="D101" i="1"/>
  <c r="C96" i="1"/>
  <c r="D95" i="1" s="1"/>
  <c r="C101" i="1"/>
  <c r="D93" i="1" l="1"/>
  <c r="D94" i="1"/>
  <c r="D92" i="1"/>
  <c r="D90" i="1"/>
  <c r="D96" i="1" l="1"/>
</calcChain>
</file>

<file path=xl/sharedStrings.xml><?xml version="1.0" encoding="utf-8"?>
<sst xmlns="http://schemas.openxmlformats.org/spreadsheetml/2006/main" count="182" uniqueCount="132">
  <si>
    <t>RUBRO O CULTIVO</t>
  </si>
  <si>
    <t>DURAZNO NECTARIN AÑO 6</t>
  </si>
  <si>
    <t>RENDIMIENTO (KG/Há.)</t>
  </si>
  <si>
    <t>VARIEDAD</t>
  </si>
  <si>
    <t>NECTARIN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</si>
  <si>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</si>
  <si>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</si>
  <si>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</si>
  <si>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</si>
  <si>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</si>
  <si>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</si>
  <si>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</si>
  <si>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</si>
  <si>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</si>
  <si>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</si>
  <si>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CONS.FRESCO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</si>
  <si>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</si>
  <si>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</si>
  <si>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</si>
  <si>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</si>
  <si>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</si>
  <si>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</si>
  <si>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</si>
  <si>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</si>
  <si>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</si>
  <si>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</si>
  <si>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</si>
  <si>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</si>
  <si>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</si>
  <si>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</si>
  <si>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</si>
  <si>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</si>
  <si>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</si>
  <si>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</si>
  <si>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 PINTAR</t>
  </si>
  <si>
    <t>AGOSTO-SEPT.</t>
  </si>
  <si>
    <t>APLICACION AGROQUIM.</t>
  </si>
  <si>
    <t>CONTR.MANUAL MALEZAS</t>
  </si>
  <si>
    <t>JULIO-OCTUB.</t>
  </si>
  <si>
    <t>RALEO</t>
  </si>
  <si>
    <t>OCT-NOV.</t>
  </si>
  <si>
    <t xml:space="preserve">RIEGOS </t>
  </si>
  <si>
    <t>OCT-ENERO</t>
  </si>
  <si>
    <t>COSECHA Y EMBALAJE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</si>
  <si>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</si>
  <si>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</si>
  <si>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</si>
  <si>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</si>
  <si>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</si>
  <si>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</si>
  <si>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</si>
  <si>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JUN-ENE</t>
  </si>
  <si>
    <t>TRITURAR REST. DE PODA</t>
  </si>
  <si>
    <t>JUL-AGO</t>
  </si>
  <si>
    <t>ACARREOS DE INSUM-OTR</t>
  </si>
  <si>
    <t>AGOSTO-DIC.</t>
  </si>
  <si>
    <t>Subtotal Costo Maquinaria</t>
  </si>
  <si>
    <t>INSUMOS</t>
  </si>
  <si>
    <t>Insumos</t>
  </si>
  <si>
    <t>Unidad (Kg/l/u)</t>
  </si>
  <si>
    <t>Cantidad (Kg/l/u)/HA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</si>
  <si>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</si>
  <si>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</si>
  <si>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</si>
  <si>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</si>
  <si>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</si>
  <si>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</si>
  <si>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</si>
  <si>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</si>
  <si>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</si>
  <si>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</si>
  <si>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</si>
  <si>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</si>
  <si>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</si>
  <si>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</si>
  <si>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</si>
  <si>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</si>
  <si>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</si>
  <si>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</si>
  <si>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</si>
  <si>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</si>
  <si>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</si>
  <si>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</si>
  <si>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</si>
  <si>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</si>
  <si>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</si>
  <si>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ANALIS QUIMICO DE SUELOS</t>
  </si>
  <si>
    <t xml:space="preserve">UN </t>
  </si>
  <si>
    <t>ARRIENDO COLMENAS</t>
  </si>
  <si>
    <t>ANALIS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</si>
  <si>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</si>
  <si>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</si>
  <si>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</si>
  <si>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</si>
  <si>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</si>
  <si>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</si>
  <si>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</si>
  <si>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</si>
  <si>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</si>
  <si>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</si>
  <si>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</si>
  <si>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</si>
  <si>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</si>
  <si>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</si>
  <si>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y embalaje JH equivale al valor por kilo cosechado ($60)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</si>
  <si>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</si>
  <si>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</si>
  <si>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</si>
  <si>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</si>
  <si>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</si>
  <si>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</si>
  <si>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</si>
  <si>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</si>
  <si>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</si>
  <si>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</si>
  <si>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</si>
  <si>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</si>
  <si>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</si>
  <si>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</si>
  <si>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APICACION FITOSANIT.(8)</t>
  </si>
  <si>
    <t>APLICACIÓN FERTILIZANTES(4)</t>
  </si>
  <si>
    <t>BRAVO 720 O BRAVO</t>
  </si>
  <si>
    <t>AZUFRE FLOABLE O SIMILAR</t>
  </si>
  <si>
    <t>FERBAN 76 O SIMILAR</t>
  </si>
  <si>
    <t>PUNTO 70 OSIMILAR</t>
  </si>
  <si>
    <t>ACEITE SAPRAY O SIMILAR</t>
  </si>
  <si>
    <t>LORBAN 4E O SIMILAR</t>
  </si>
  <si>
    <t>KARATE CON ZEON O SIMILAR</t>
  </si>
  <si>
    <t>ROUNDUP FULL O SIMILAR</t>
  </si>
  <si>
    <t>PARRAL</t>
  </si>
  <si>
    <t>PARRAL-RETIRO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</si>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</sst>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i/>
      <sz val="9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3" fontId="2" fillId="2" borderId="1" xfId="0" applyNumberFormat="1" applyFont="1" applyFill="1" applyBorder="1"/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/>
    <xf numFmtId="49" fontId="12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2" fillId="6" borderId="1" xfId="0" applyFont="1" applyFill="1" applyBorder="1"/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4" fontId="5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vertical="center"/>
    </xf>
    <xf numFmtId="0" fontId="12" fillId="8" borderId="10" xfId="0" applyFont="1" applyFill="1" applyBorder="1"/>
    <xf numFmtId="49" fontId="10" fillId="7" borderId="10" xfId="0" applyNumberFormat="1" applyFont="1" applyFill="1" applyBorder="1" applyAlignment="1">
      <alignment vertical="center"/>
    </xf>
    <xf numFmtId="49" fontId="10" fillId="7" borderId="10" xfId="0" applyNumberFormat="1" applyFont="1" applyFill="1" applyBorder="1" applyAlignment="1">
      <alignment horizontal="center" vertical="center"/>
    </xf>
    <xf numFmtId="49" fontId="12" fillId="7" borderId="10" xfId="0" applyNumberFormat="1" applyFont="1" applyFill="1" applyBorder="1"/>
    <xf numFmtId="49" fontId="10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vertical="center"/>
    </xf>
    <xf numFmtId="9" fontId="12" fillId="2" borderId="10" xfId="0" applyNumberFormat="1" applyFont="1" applyFill="1" applyBorder="1"/>
    <xf numFmtId="0" fontId="10" fillId="2" borderId="10" xfId="0" applyNumberFormat="1" applyFont="1" applyFill="1" applyBorder="1" applyAlignment="1">
      <alignment vertical="center"/>
    </xf>
    <xf numFmtId="165" fontId="10" fillId="2" borderId="10" xfId="0" applyNumberFormat="1" applyFont="1" applyFill="1" applyBorder="1" applyAlignment="1">
      <alignment vertical="center"/>
    </xf>
    <xf numFmtId="165" fontId="10" fillId="7" borderId="10" xfId="0" applyNumberFormat="1" applyFont="1" applyFill="1" applyBorder="1" applyAlignment="1">
      <alignment vertical="center"/>
    </xf>
    <xf numFmtId="9" fontId="10" fillId="7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41" fontId="10" fillId="7" borderId="10" xfId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3" fontId="1" fillId="2" borderId="10" xfId="0" applyNumberFormat="1" applyFont="1" applyFill="1" applyBorder="1" applyAlignment="1">
      <alignment horizontal="right" wrapText="1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6" fillId="3" borderId="1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49" fontId="8" fillId="3" borderId="10" xfId="0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167" fontId="1" fillId="2" borderId="10" xfId="0" applyNumberFormat="1" applyFont="1" applyFill="1" applyBorder="1" applyAlignment="1">
      <alignment horizontal="center" wrapText="1"/>
    </xf>
    <xf numFmtId="164" fontId="6" fillId="5" borderId="18" xfId="0" applyNumberFormat="1" applyFont="1" applyFill="1" applyBorder="1" applyAlignment="1">
      <alignment vertical="center"/>
    </xf>
    <xf numFmtId="49" fontId="13" fillId="8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700895</xdr:colOff>
      <xdr:row>1</xdr:row>
      <xdr:rowOff>0</xdr:rowOff>
    </xdr:from>
    <xdr:to>
      <xdr:col>7</xdr:col>
      <xdr:colOff>8985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895" y="188703"/>
          <a:ext cx="5912689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166" zoomScaleNormal="16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5703125" style="2" customWidth="1"/>
    <col min="2" max="2" width="21.855468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5.5" customHeight="1" x14ac:dyDescent="0.25">
      <c r="A9" s="3"/>
      <c r="B9" s="71" t="s">
        <v>0</v>
      </c>
      <c r="C9" s="72" t="s">
        <v>1</v>
      </c>
      <c r="D9" s="15"/>
      <c r="E9" s="99" t="s">
        <v>2</v>
      </c>
      <c r="F9" s="100"/>
      <c r="G9" s="73">
        <v>25000</v>
      </c>
    </row>
    <row r="10" spans="1:7" ht="15" customHeight="1" x14ac:dyDescent="0.25">
      <c r="A10" s="3"/>
      <c r="B10" s="11" t="s">
        <v>3</v>
      </c>
      <c r="C10" s="12" t="s">
        <v>4</v>
      </c>
      <c r="D10" s="16"/>
      <c r="E10" s="97" t="s">
        <v>5</v>
      </c>
      <c r="F10" s="98"/>
      <c r="G10" s="13" t="s">
        <v>6</v>
      </c>
    </row>
    <row r="11" spans="1:7" ht="15" customHeight="1" x14ac:dyDescent="0.25">
      <c r="A11" s="3"/>
      <c r="B11" s="11" t="s">
        <v>7</v>
      </c>
      <c r="C11" s="13" t="s">
        <v>8</v>
      </c>
      <c r="D11" s="16"/>
      <c r="E11" s="97" t="s">
        <v>9</v>
      </c>
      <c r="F11" s="98"/>
      <c r="G11" s="74">
        <v>700</v>
      </c>
    </row>
    <row r="12" spans="1:7" ht="15" customHeight="1" x14ac:dyDescent="0.25">
      <c r="A12" s="3"/>
      <c r="B12" s="11" t="s">
        <v>10</v>
      </c>
      <c r="C12" s="14" t="s">
        <v>11</v>
      </c>
      <c r="D12" s="16"/>
      <c r="E12" s="6" t="s">
        <v>12</v>
      </c>
      <c r="F12" s="75"/>
      <c r="G12" s="76">
        <f>(G9*G11)</f>
        <v>17500000</v>
      </c>
    </row>
    <row r="13" spans="1:7" ht="15" customHeight="1" x14ac:dyDescent="0.25">
      <c r="A13" s="3"/>
      <c r="B13" s="11" t="s">
        <v>13</v>
      </c>
      <c r="C13" s="14" t="s">
        <v>129</v>
      </c>
      <c r="D13" s="16"/>
      <c r="E13" s="97" t="s">
        <v>14</v>
      </c>
      <c r="F13" s="98"/>
      <c r="G13" s="13" t="s">
        <v>15</v>
      </c>
    </row>
    <row r="14" spans="1:7" ht="14.25" customHeight="1" x14ac:dyDescent="0.25">
      <c r="A14" s="3"/>
      <c r="B14" s="11" t="s">
        <v>16</v>
      </c>
      <c r="C14" s="14" t="s">
        <v>130</v>
      </c>
      <c r="D14" s="16"/>
      <c r="E14" s="97" t="s">
        <v>17</v>
      </c>
      <c r="F14" s="98"/>
      <c r="G14" s="14" t="s">
        <v>6</v>
      </c>
    </row>
    <row r="15" spans="1:7" ht="21" customHeight="1" x14ac:dyDescent="0.25">
      <c r="A15" s="3"/>
      <c r="B15" s="11" t="s">
        <v>18</v>
      </c>
      <c r="C15" s="13" t="s">
        <v>131</v>
      </c>
      <c r="D15" s="16"/>
      <c r="E15" s="101" t="s">
        <v>19</v>
      </c>
      <c r="F15" s="102"/>
      <c r="G15" s="14" t="s">
        <v>20</v>
      </c>
    </row>
    <row r="16" spans="1:7" ht="12" customHeight="1" x14ac:dyDescent="0.25">
      <c r="A16" s="3"/>
      <c r="B16" s="27"/>
      <c r="C16" s="28"/>
      <c r="D16" s="16"/>
      <c r="E16" s="16"/>
      <c r="F16" s="16"/>
      <c r="G16" s="29"/>
    </row>
    <row r="17" spans="1:7" ht="12" customHeight="1" x14ac:dyDescent="0.25">
      <c r="A17" s="3"/>
      <c r="B17" s="103" t="s">
        <v>21</v>
      </c>
      <c r="C17" s="104"/>
      <c r="D17" s="104"/>
      <c r="E17" s="104"/>
      <c r="F17" s="104"/>
      <c r="G17" s="104"/>
    </row>
    <row r="18" spans="1:7" ht="12" customHeight="1" x14ac:dyDescent="0.25">
      <c r="A18" s="3"/>
      <c r="B18" s="33"/>
      <c r="C18" s="34"/>
      <c r="D18" s="34"/>
      <c r="E18" s="34"/>
      <c r="F18" s="33"/>
      <c r="G18" s="33"/>
    </row>
    <row r="19" spans="1:7" ht="12" customHeight="1" x14ac:dyDescent="0.25">
      <c r="A19" s="3"/>
      <c r="B19" s="77" t="s">
        <v>22</v>
      </c>
      <c r="C19" s="35"/>
      <c r="D19" s="35"/>
      <c r="E19" s="35"/>
      <c r="F19" s="35"/>
      <c r="G19" s="35"/>
    </row>
    <row r="20" spans="1:7" ht="24" customHeight="1" x14ac:dyDescent="0.25">
      <c r="A20" s="3"/>
      <c r="B20" s="78" t="s">
        <v>23</v>
      </c>
      <c r="C20" s="78" t="s">
        <v>24</v>
      </c>
      <c r="D20" s="78" t="s">
        <v>25</v>
      </c>
      <c r="E20" s="78" t="s">
        <v>26</v>
      </c>
      <c r="F20" s="78" t="s">
        <v>27</v>
      </c>
      <c r="G20" s="78" t="s">
        <v>28</v>
      </c>
    </row>
    <row r="21" spans="1:7" ht="12.75" customHeight="1" x14ac:dyDescent="0.25">
      <c r="A21" s="3"/>
      <c r="B21" s="4" t="s">
        <v>29</v>
      </c>
      <c r="C21" s="5" t="s">
        <v>30</v>
      </c>
      <c r="D21" s="86">
        <v>2</v>
      </c>
      <c r="E21" s="5" t="s">
        <v>31</v>
      </c>
      <c r="F21" s="76">
        <v>35000</v>
      </c>
      <c r="G21" s="76">
        <f>(D21*F21)</f>
        <v>70000</v>
      </c>
    </row>
    <row r="22" spans="1:7" ht="12.75" customHeight="1" x14ac:dyDescent="0.25">
      <c r="A22" s="3"/>
      <c r="B22" s="4" t="s">
        <v>32</v>
      </c>
      <c r="C22" s="5" t="s">
        <v>30</v>
      </c>
      <c r="D22" s="86">
        <v>5</v>
      </c>
      <c r="E22" s="5" t="s">
        <v>33</v>
      </c>
      <c r="F22" s="76">
        <v>35000</v>
      </c>
      <c r="G22" s="76">
        <f t="shared" ref="G22:G28" si="0">(D22*F22)</f>
        <v>175000</v>
      </c>
    </row>
    <row r="23" spans="1:7" ht="12.75" customHeight="1" x14ac:dyDescent="0.25">
      <c r="A23" s="3"/>
      <c r="B23" s="4" t="s">
        <v>34</v>
      </c>
      <c r="C23" s="5" t="s">
        <v>30</v>
      </c>
      <c r="D23" s="86">
        <v>10</v>
      </c>
      <c r="E23" s="5" t="s">
        <v>35</v>
      </c>
      <c r="F23" s="76">
        <v>35000</v>
      </c>
      <c r="G23" s="76">
        <f t="shared" si="0"/>
        <v>350000</v>
      </c>
    </row>
    <row r="24" spans="1:7" ht="12.75" customHeight="1" x14ac:dyDescent="0.25">
      <c r="A24" s="3"/>
      <c r="B24" s="4" t="s">
        <v>36</v>
      </c>
      <c r="C24" s="5" t="s">
        <v>30</v>
      </c>
      <c r="D24" s="86">
        <v>2</v>
      </c>
      <c r="E24" s="5" t="s">
        <v>31</v>
      </c>
      <c r="F24" s="76">
        <v>35000</v>
      </c>
      <c r="G24" s="76">
        <f t="shared" si="0"/>
        <v>70000</v>
      </c>
    </row>
    <row r="25" spans="1:7" ht="12.75" customHeight="1" x14ac:dyDescent="0.25">
      <c r="A25" s="3"/>
      <c r="B25" s="4" t="s">
        <v>37</v>
      </c>
      <c r="C25" s="5" t="s">
        <v>30</v>
      </c>
      <c r="D25" s="86">
        <v>2</v>
      </c>
      <c r="E25" s="5" t="s">
        <v>38</v>
      </c>
      <c r="F25" s="76">
        <v>35000</v>
      </c>
      <c r="G25" s="76">
        <f t="shared" si="0"/>
        <v>70000</v>
      </c>
    </row>
    <row r="26" spans="1:7" ht="12.75" customHeight="1" x14ac:dyDescent="0.25">
      <c r="A26" s="3"/>
      <c r="B26" s="4" t="s">
        <v>39</v>
      </c>
      <c r="C26" s="5" t="s">
        <v>30</v>
      </c>
      <c r="D26" s="86">
        <v>4</v>
      </c>
      <c r="E26" s="5" t="s">
        <v>40</v>
      </c>
      <c r="F26" s="76">
        <v>35000</v>
      </c>
      <c r="G26" s="76">
        <f t="shared" si="0"/>
        <v>140000</v>
      </c>
    </row>
    <row r="27" spans="1:7" ht="12.75" customHeight="1" x14ac:dyDescent="0.25">
      <c r="A27" s="3"/>
      <c r="B27" s="4" t="s">
        <v>41</v>
      </c>
      <c r="C27" s="5" t="s">
        <v>30</v>
      </c>
      <c r="D27" s="86">
        <v>10</v>
      </c>
      <c r="E27" s="5" t="s">
        <v>42</v>
      </c>
      <c r="F27" s="76">
        <v>35000</v>
      </c>
      <c r="G27" s="76">
        <f t="shared" si="0"/>
        <v>350000</v>
      </c>
    </row>
    <row r="28" spans="1:7" ht="12.75" customHeight="1" x14ac:dyDescent="0.25">
      <c r="A28" s="3"/>
      <c r="B28" s="4" t="s">
        <v>43</v>
      </c>
      <c r="C28" s="5" t="s">
        <v>30</v>
      </c>
      <c r="D28" s="86">
        <v>50</v>
      </c>
      <c r="E28" s="5" t="s">
        <v>6</v>
      </c>
      <c r="F28" s="76">
        <v>35000</v>
      </c>
      <c r="G28" s="76">
        <f t="shared" si="0"/>
        <v>1750000</v>
      </c>
    </row>
    <row r="29" spans="1:7" ht="12.75" customHeight="1" x14ac:dyDescent="0.25">
      <c r="A29" s="3"/>
      <c r="B29" s="79" t="s">
        <v>44</v>
      </c>
      <c r="C29" s="80"/>
      <c r="D29" s="80"/>
      <c r="E29" s="80"/>
      <c r="F29" s="81"/>
      <c r="G29" s="82">
        <f>SUM(G21:G28)</f>
        <v>2975000</v>
      </c>
    </row>
    <row r="30" spans="1:7" ht="12" customHeight="1" x14ac:dyDescent="0.25">
      <c r="A30" s="3"/>
      <c r="B30" s="33"/>
      <c r="C30" s="33"/>
      <c r="D30" s="33"/>
      <c r="E30" s="33"/>
      <c r="F30" s="36"/>
      <c r="G30" s="36"/>
    </row>
    <row r="31" spans="1:7" ht="12" customHeight="1" x14ac:dyDescent="0.25">
      <c r="A31" s="3"/>
      <c r="B31" s="77" t="s">
        <v>45</v>
      </c>
      <c r="C31" s="37"/>
      <c r="D31" s="37"/>
      <c r="E31" s="37"/>
      <c r="F31" s="35"/>
      <c r="G31" s="35"/>
    </row>
    <row r="32" spans="1:7" ht="24" customHeight="1" x14ac:dyDescent="0.25">
      <c r="A32" s="3"/>
      <c r="B32" s="83" t="s">
        <v>23</v>
      </c>
      <c r="C32" s="78" t="s">
        <v>24</v>
      </c>
      <c r="D32" s="78" t="s">
        <v>46</v>
      </c>
      <c r="E32" s="83" t="s">
        <v>26</v>
      </c>
      <c r="F32" s="78" t="s">
        <v>27</v>
      </c>
      <c r="G32" s="83" t="s">
        <v>28</v>
      </c>
    </row>
    <row r="33" spans="1:11" ht="12" customHeight="1" x14ac:dyDescent="0.25">
      <c r="A33" s="3"/>
      <c r="B33" s="92" t="s">
        <v>47</v>
      </c>
      <c r="C33" s="85"/>
      <c r="D33" s="85"/>
      <c r="E33" s="85"/>
      <c r="F33" s="84"/>
      <c r="G33" s="84"/>
    </row>
    <row r="34" spans="1:11" ht="12" customHeight="1" x14ac:dyDescent="0.25">
      <c r="A34" s="3"/>
      <c r="B34" s="79" t="s">
        <v>48</v>
      </c>
      <c r="C34" s="80"/>
      <c r="D34" s="80"/>
      <c r="E34" s="80"/>
      <c r="F34" s="81"/>
      <c r="G34" s="81"/>
    </row>
    <row r="35" spans="1:11" ht="12" customHeight="1" x14ac:dyDescent="0.25">
      <c r="A35" s="3"/>
      <c r="B35" s="33"/>
      <c r="C35" s="33"/>
      <c r="D35" s="33"/>
      <c r="E35" s="33"/>
      <c r="F35" s="36"/>
      <c r="G35" s="36"/>
    </row>
    <row r="36" spans="1:11" ht="12" customHeight="1" x14ac:dyDescent="0.25">
      <c r="A36" s="3"/>
      <c r="B36" s="77" t="s">
        <v>49</v>
      </c>
      <c r="C36" s="37"/>
      <c r="D36" s="37"/>
      <c r="E36" s="37"/>
      <c r="F36" s="35"/>
      <c r="G36" s="35"/>
    </row>
    <row r="37" spans="1:11" ht="24" customHeight="1" x14ac:dyDescent="0.25">
      <c r="A37" s="3"/>
      <c r="B37" s="83" t="s">
        <v>23</v>
      </c>
      <c r="C37" s="83" t="s">
        <v>24</v>
      </c>
      <c r="D37" s="83" t="s">
        <v>50</v>
      </c>
      <c r="E37" s="83" t="s">
        <v>26</v>
      </c>
      <c r="F37" s="78" t="s">
        <v>27</v>
      </c>
      <c r="G37" s="83" t="s">
        <v>28</v>
      </c>
    </row>
    <row r="38" spans="1:11" ht="12.75" customHeight="1" x14ac:dyDescent="0.25">
      <c r="A38" s="3"/>
      <c r="B38" s="4" t="s">
        <v>119</v>
      </c>
      <c r="C38" s="5" t="s">
        <v>118</v>
      </c>
      <c r="D38" s="93">
        <v>8</v>
      </c>
      <c r="E38" s="5" t="s">
        <v>51</v>
      </c>
      <c r="F38" s="76">
        <v>30000</v>
      </c>
      <c r="G38" s="76">
        <f t="shared" ref="G38:G41" si="1">(D38*F38)</f>
        <v>240000</v>
      </c>
    </row>
    <row r="39" spans="1:11" ht="12.75" customHeight="1" x14ac:dyDescent="0.25">
      <c r="A39" s="3"/>
      <c r="B39" s="4" t="s">
        <v>52</v>
      </c>
      <c r="C39" s="5" t="s">
        <v>118</v>
      </c>
      <c r="D39" s="93">
        <v>1</v>
      </c>
      <c r="E39" s="5" t="s">
        <v>53</v>
      </c>
      <c r="F39" s="76">
        <v>90000</v>
      </c>
      <c r="G39" s="76">
        <f t="shared" si="1"/>
        <v>90000</v>
      </c>
    </row>
    <row r="40" spans="1:11" ht="12.75" customHeight="1" x14ac:dyDescent="0.25">
      <c r="A40" s="3"/>
      <c r="B40" s="4" t="s">
        <v>54</v>
      </c>
      <c r="C40" s="5" t="s">
        <v>118</v>
      </c>
      <c r="D40" s="93">
        <v>1</v>
      </c>
      <c r="E40" s="5" t="s">
        <v>55</v>
      </c>
      <c r="F40" s="76">
        <v>25000</v>
      </c>
      <c r="G40" s="76">
        <f t="shared" si="1"/>
        <v>25000</v>
      </c>
    </row>
    <row r="41" spans="1:11" ht="13.5" customHeight="1" x14ac:dyDescent="0.25">
      <c r="A41" s="3"/>
      <c r="B41" s="4" t="s">
        <v>120</v>
      </c>
      <c r="C41" s="5" t="s">
        <v>118</v>
      </c>
      <c r="D41" s="93">
        <v>4</v>
      </c>
      <c r="E41" s="5" t="s">
        <v>33</v>
      </c>
      <c r="F41" s="76">
        <v>30000</v>
      </c>
      <c r="G41" s="76">
        <f t="shared" si="1"/>
        <v>120000</v>
      </c>
    </row>
    <row r="42" spans="1:11" ht="12.75" customHeight="1" x14ac:dyDescent="0.25">
      <c r="A42" s="3"/>
      <c r="B42" s="79" t="s">
        <v>56</v>
      </c>
      <c r="C42" s="80"/>
      <c r="D42" s="80"/>
      <c r="E42" s="80"/>
      <c r="F42" s="81"/>
      <c r="G42" s="82">
        <f>SUM(G38:G41)</f>
        <v>475000</v>
      </c>
    </row>
    <row r="43" spans="1:11" ht="12" customHeight="1" x14ac:dyDescent="0.25">
      <c r="A43" s="3"/>
      <c r="B43" s="33"/>
      <c r="C43" s="33"/>
      <c r="D43" s="33"/>
      <c r="E43" s="33"/>
      <c r="F43" s="36"/>
      <c r="G43" s="36"/>
    </row>
    <row r="44" spans="1:11" ht="12" customHeight="1" x14ac:dyDescent="0.25">
      <c r="A44" s="3"/>
      <c r="B44" s="77" t="s">
        <v>57</v>
      </c>
      <c r="C44" s="37"/>
      <c r="D44" s="37"/>
      <c r="E44" s="37"/>
      <c r="F44" s="35"/>
      <c r="G44" s="35"/>
    </row>
    <row r="45" spans="1:11" ht="24" customHeight="1" x14ac:dyDescent="0.25">
      <c r="A45" s="3"/>
      <c r="B45" s="78" t="s">
        <v>58</v>
      </c>
      <c r="C45" s="78" t="s">
        <v>59</v>
      </c>
      <c r="D45" s="78" t="s">
        <v>60</v>
      </c>
      <c r="E45" s="78" t="s">
        <v>26</v>
      </c>
      <c r="F45" s="78" t="s">
        <v>27</v>
      </c>
      <c r="G45" s="78" t="s">
        <v>28</v>
      </c>
      <c r="K45" s="2"/>
    </row>
    <row r="46" spans="1:11" ht="12.75" customHeight="1" x14ac:dyDescent="0.25">
      <c r="A46" s="3"/>
      <c r="B46" s="10" t="s">
        <v>61</v>
      </c>
      <c r="C46" s="87"/>
      <c r="D46" s="87"/>
      <c r="E46" s="87"/>
      <c r="F46" s="87"/>
      <c r="G46" s="87"/>
      <c r="K46" s="2"/>
    </row>
    <row r="47" spans="1:11" ht="12.75" customHeight="1" x14ac:dyDescent="0.25">
      <c r="A47" s="3"/>
      <c r="B47" s="6" t="s">
        <v>62</v>
      </c>
      <c r="C47" s="7" t="s">
        <v>63</v>
      </c>
      <c r="D47" s="88">
        <v>400</v>
      </c>
      <c r="E47" s="7" t="s">
        <v>64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6" t="s">
        <v>65</v>
      </c>
      <c r="C48" s="7" t="s">
        <v>63</v>
      </c>
      <c r="D48" s="88">
        <v>300</v>
      </c>
      <c r="E48" s="7" t="s">
        <v>66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10" t="s">
        <v>67</v>
      </c>
      <c r="C49" s="7"/>
      <c r="D49" s="88"/>
      <c r="E49" s="7"/>
      <c r="F49" s="9"/>
      <c r="G49" s="9">
        <f t="shared" si="2"/>
        <v>0</v>
      </c>
    </row>
    <row r="50" spans="1:7" ht="12.75" customHeight="1" x14ac:dyDescent="0.25">
      <c r="A50" s="3"/>
      <c r="B50" s="6" t="s">
        <v>121</v>
      </c>
      <c r="C50" s="8" t="s">
        <v>68</v>
      </c>
      <c r="D50" s="88">
        <v>6</v>
      </c>
      <c r="E50" s="7" t="s">
        <v>69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6" t="s">
        <v>122</v>
      </c>
      <c r="C51" s="7" t="s">
        <v>68</v>
      </c>
      <c r="D51" s="88">
        <v>8</v>
      </c>
      <c r="E51" s="7" t="s">
        <v>70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6" t="s">
        <v>123</v>
      </c>
      <c r="C52" s="7" t="s">
        <v>63</v>
      </c>
      <c r="D52" s="88">
        <v>5</v>
      </c>
      <c r="E52" s="7" t="s">
        <v>71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6" t="s">
        <v>124</v>
      </c>
      <c r="C53" s="7" t="s">
        <v>63</v>
      </c>
      <c r="D53" s="88">
        <v>0.5</v>
      </c>
      <c r="E53" s="7" t="s">
        <v>72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10" t="s">
        <v>73</v>
      </c>
      <c r="C54" s="7"/>
      <c r="D54" s="88"/>
      <c r="E54" s="7"/>
      <c r="F54" s="9"/>
      <c r="G54" s="9">
        <f t="shared" si="2"/>
        <v>0</v>
      </c>
    </row>
    <row r="55" spans="1:7" ht="12.75" customHeight="1" x14ac:dyDescent="0.25">
      <c r="A55" s="3"/>
      <c r="B55" s="6" t="s">
        <v>125</v>
      </c>
      <c r="C55" s="7" t="s">
        <v>68</v>
      </c>
      <c r="D55" s="88">
        <v>30</v>
      </c>
      <c r="E55" s="7" t="s">
        <v>74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6" t="s">
        <v>126</v>
      </c>
      <c r="C56" s="7" t="s">
        <v>68</v>
      </c>
      <c r="D56" s="8">
        <v>2</v>
      </c>
      <c r="E56" s="7" t="s">
        <v>75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6" t="s">
        <v>127</v>
      </c>
      <c r="C57" s="7" t="s">
        <v>68</v>
      </c>
      <c r="D57" s="8">
        <v>0.5</v>
      </c>
      <c r="E57" s="8" t="s">
        <v>40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10" t="s">
        <v>76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6" t="s">
        <v>128</v>
      </c>
      <c r="C59" s="8" t="s">
        <v>68</v>
      </c>
      <c r="D59" s="8">
        <v>3</v>
      </c>
      <c r="E59" s="8" t="s">
        <v>77</v>
      </c>
      <c r="F59" s="9">
        <v>16500</v>
      </c>
      <c r="G59" s="9">
        <f t="shared" si="2"/>
        <v>49500</v>
      </c>
    </row>
    <row r="60" spans="1:7" ht="12.75" customHeight="1" x14ac:dyDescent="0.25">
      <c r="A60" s="3"/>
      <c r="B60" s="10" t="s">
        <v>78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6" t="s">
        <v>79</v>
      </c>
      <c r="C61" s="8" t="s">
        <v>68</v>
      </c>
      <c r="D61" s="8">
        <v>3</v>
      </c>
      <c r="E61" s="8" t="s">
        <v>80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6" t="s">
        <v>81</v>
      </c>
      <c r="C62" s="8" t="s">
        <v>63</v>
      </c>
      <c r="D62" s="8">
        <v>4</v>
      </c>
      <c r="E62" s="8" t="s">
        <v>82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9" t="s">
        <v>83</v>
      </c>
      <c r="C63" s="80"/>
      <c r="D63" s="80"/>
      <c r="E63" s="80"/>
      <c r="F63" s="81"/>
      <c r="G63" s="82">
        <f>SUM(G46:G62)</f>
        <v>1403700</v>
      </c>
    </row>
    <row r="64" spans="1:7" ht="12" customHeight="1" x14ac:dyDescent="0.25">
      <c r="A64" s="3"/>
      <c r="B64" s="33"/>
      <c r="C64" s="33"/>
      <c r="D64" s="33"/>
      <c r="E64" s="38"/>
      <c r="F64" s="36"/>
      <c r="G64" s="36"/>
    </row>
    <row r="65" spans="1:7" ht="12" customHeight="1" x14ac:dyDescent="0.25">
      <c r="A65" s="3"/>
      <c r="B65" s="77" t="s">
        <v>84</v>
      </c>
      <c r="C65" s="37"/>
      <c r="D65" s="37"/>
      <c r="E65" s="37"/>
      <c r="F65" s="35"/>
      <c r="G65" s="35"/>
    </row>
    <row r="66" spans="1:7" ht="24" customHeight="1" x14ac:dyDescent="0.25">
      <c r="A66" s="3"/>
      <c r="B66" s="83" t="s">
        <v>85</v>
      </c>
      <c r="C66" s="78" t="s">
        <v>59</v>
      </c>
      <c r="D66" s="78" t="s">
        <v>60</v>
      </c>
      <c r="E66" s="83" t="s">
        <v>26</v>
      </c>
      <c r="F66" s="78" t="s">
        <v>27</v>
      </c>
      <c r="G66" s="83" t="s">
        <v>28</v>
      </c>
    </row>
    <row r="67" spans="1:7" ht="12.75" customHeight="1" x14ac:dyDescent="0.25">
      <c r="A67" s="3"/>
      <c r="B67" s="4" t="s">
        <v>86</v>
      </c>
      <c r="C67" s="7" t="s">
        <v>87</v>
      </c>
      <c r="D67" s="9">
        <v>1</v>
      </c>
      <c r="E67" s="5" t="s">
        <v>6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88</v>
      </c>
      <c r="C68" s="7" t="s">
        <v>87</v>
      </c>
      <c r="D68" s="9">
        <v>7</v>
      </c>
      <c r="E68" s="5" t="s">
        <v>35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89</v>
      </c>
      <c r="C69" s="7" t="s">
        <v>87</v>
      </c>
      <c r="D69" s="9">
        <v>1</v>
      </c>
      <c r="E69" s="5" t="s">
        <v>6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89" t="s">
        <v>90</v>
      </c>
      <c r="C70" s="90"/>
      <c r="D70" s="90"/>
      <c r="E70" s="90"/>
      <c r="F70" s="91"/>
      <c r="G70" s="82">
        <f>SUM(G67:G69)</f>
        <v>278515</v>
      </c>
    </row>
    <row r="71" spans="1:7" ht="12" customHeight="1" x14ac:dyDescent="0.25">
      <c r="A71" s="3"/>
      <c r="B71" s="15"/>
      <c r="C71" s="15"/>
      <c r="D71" s="15"/>
      <c r="E71" s="15"/>
      <c r="F71" s="17"/>
      <c r="G71" s="17"/>
    </row>
    <row r="72" spans="1:7" ht="12" customHeight="1" x14ac:dyDescent="0.25">
      <c r="A72" s="3"/>
      <c r="B72" s="62" t="s">
        <v>91</v>
      </c>
      <c r="C72" s="63"/>
      <c r="D72" s="63"/>
      <c r="E72" s="63"/>
      <c r="F72" s="63"/>
      <c r="G72" s="64">
        <f>G29+G42+G63+G70</f>
        <v>5132215</v>
      </c>
    </row>
    <row r="73" spans="1:7" ht="12" customHeight="1" x14ac:dyDescent="0.25">
      <c r="A73" s="3"/>
      <c r="B73" s="65" t="s">
        <v>92</v>
      </c>
      <c r="C73" s="19"/>
      <c r="D73" s="19"/>
      <c r="E73" s="19"/>
      <c r="F73" s="19"/>
      <c r="G73" s="66">
        <f>G72*0.05</f>
        <v>256610.75</v>
      </c>
    </row>
    <row r="74" spans="1:7" ht="12" customHeight="1" x14ac:dyDescent="0.25">
      <c r="A74" s="3"/>
      <c r="B74" s="67" t="s">
        <v>93</v>
      </c>
      <c r="C74" s="18"/>
      <c r="D74" s="18"/>
      <c r="E74" s="18"/>
      <c r="F74" s="18"/>
      <c r="G74" s="68">
        <f>G73+G72</f>
        <v>5388825.75</v>
      </c>
    </row>
    <row r="75" spans="1:7" ht="12" customHeight="1" x14ac:dyDescent="0.25">
      <c r="A75" s="3"/>
      <c r="B75" s="65" t="s">
        <v>94</v>
      </c>
      <c r="C75" s="19"/>
      <c r="D75" s="19"/>
      <c r="E75" s="19"/>
      <c r="F75" s="19"/>
      <c r="G75" s="66">
        <f>G12</f>
        <v>17500000</v>
      </c>
    </row>
    <row r="76" spans="1:7" ht="12" customHeight="1" x14ac:dyDescent="0.25">
      <c r="A76" s="3"/>
      <c r="B76" s="69" t="s">
        <v>95</v>
      </c>
      <c r="C76" s="70"/>
      <c r="D76" s="70"/>
      <c r="E76" s="70"/>
      <c r="F76" s="70"/>
      <c r="G76" s="94">
        <f>G75-G74</f>
        <v>12111174.25</v>
      </c>
    </row>
    <row r="77" spans="1:7" ht="12" customHeight="1" x14ac:dyDescent="0.25">
      <c r="A77" s="3"/>
      <c r="B77" s="22" t="s">
        <v>96</v>
      </c>
      <c r="C77" s="20"/>
      <c r="D77" s="20"/>
      <c r="E77" s="20"/>
      <c r="F77" s="20"/>
      <c r="G77" s="30"/>
    </row>
    <row r="78" spans="1:7" ht="12.75" customHeight="1" thickBot="1" x14ac:dyDescent="0.3">
      <c r="A78" s="3"/>
      <c r="B78" s="23"/>
      <c r="C78" s="20"/>
      <c r="D78" s="20"/>
      <c r="E78" s="20"/>
      <c r="F78" s="20"/>
      <c r="G78" s="30"/>
    </row>
    <row r="79" spans="1:7" ht="12" customHeight="1" x14ac:dyDescent="0.25">
      <c r="A79" s="3"/>
      <c r="B79" s="54" t="s">
        <v>97</v>
      </c>
      <c r="C79" s="55"/>
      <c r="D79" s="55"/>
      <c r="E79" s="55"/>
      <c r="F79" s="56"/>
      <c r="G79" s="30"/>
    </row>
    <row r="80" spans="1:7" ht="12" customHeight="1" x14ac:dyDescent="0.25">
      <c r="A80" s="3"/>
      <c r="B80" s="57" t="s">
        <v>98</v>
      </c>
      <c r="C80" s="21"/>
      <c r="D80" s="21"/>
      <c r="E80" s="21"/>
      <c r="F80" s="58"/>
      <c r="G80" s="30"/>
    </row>
    <row r="81" spans="1:7" ht="12" customHeight="1" x14ac:dyDescent="0.25">
      <c r="A81" s="3"/>
      <c r="B81" s="57" t="s">
        <v>99</v>
      </c>
      <c r="C81" s="21"/>
      <c r="D81" s="21"/>
      <c r="E81" s="21"/>
      <c r="F81" s="58"/>
      <c r="G81" s="30"/>
    </row>
    <row r="82" spans="1:7" ht="12" customHeight="1" x14ac:dyDescent="0.25">
      <c r="A82" s="3"/>
      <c r="B82" s="57" t="s">
        <v>100</v>
      </c>
      <c r="C82" s="21"/>
      <c r="D82" s="21"/>
      <c r="E82" s="21"/>
      <c r="F82" s="58"/>
      <c r="G82" s="30"/>
    </row>
    <row r="83" spans="1:7" ht="12" customHeight="1" x14ac:dyDescent="0.25">
      <c r="A83" s="3"/>
      <c r="B83" s="57" t="s">
        <v>101</v>
      </c>
      <c r="C83" s="21"/>
      <c r="D83" s="21"/>
      <c r="E83" s="21"/>
      <c r="F83" s="58"/>
      <c r="G83" s="30"/>
    </row>
    <row r="84" spans="1:7" ht="12" customHeight="1" x14ac:dyDescent="0.25">
      <c r="A84" s="3"/>
      <c r="B84" s="57" t="s">
        <v>102</v>
      </c>
      <c r="C84" s="21"/>
      <c r="D84" s="21"/>
      <c r="E84" s="21"/>
      <c r="F84" s="58"/>
      <c r="G84" s="30"/>
    </row>
    <row r="85" spans="1:7" ht="12.75" customHeight="1" x14ac:dyDescent="0.25">
      <c r="A85" s="3"/>
      <c r="B85" s="57" t="s">
        <v>103</v>
      </c>
      <c r="C85" s="21"/>
      <c r="D85" s="21"/>
      <c r="E85" s="21"/>
      <c r="F85" s="58"/>
      <c r="G85" s="30"/>
    </row>
    <row r="86" spans="1:7" ht="12.75" customHeight="1" thickBot="1" x14ac:dyDescent="0.3">
      <c r="A86" s="3"/>
      <c r="B86" s="59" t="s">
        <v>104</v>
      </c>
      <c r="C86" s="60"/>
      <c r="D86" s="60"/>
      <c r="E86" s="60"/>
      <c r="F86" s="61"/>
      <c r="G86" s="30"/>
    </row>
    <row r="87" spans="1:7" ht="12.75" customHeight="1" x14ac:dyDescent="0.25">
      <c r="A87" s="3"/>
      <c r="B87" s="23"/>
      <c r="C87" s="21"/>
      <c r="D87" s="21"/>
      <c r="E87" s="21"/>
      <c r="F87" s="21"/>
      <c r="G87" s="30"/>
    </row>
    <row r="88" spans="1:7" ht="15" customHeight="1" x14ac:dyDescent="0.25">
      <c r="A88" s="3"/>
      <c r="B88" s="95" t="s">
        <v>105</v>
      </c>
      <c r="C88" s="96"/>
      <c r="D88" s="40"/>
      <c r="E88" s="24"/>
      <c r="F88" s="24"/>
      <c r="G88" s="30"/>
    </row>
    <row r="89" spans="1:7" ht="12" customHeight="1" x14ac:dyDescent="0.25">
      <c r="A89" s="3"/>
      <c r="B89" s="41" t="s">
        <v>85</v>
      </c>
      <c r="C89" s="42" t="s">
        <v>106</v>
      </c>
      <c r="D89" s="43" t="s">
        <v>107</v>
      </c>
      <c r="E89" s="24"/>
      <c r="F89" s="24"/>
      <c r="G89" s="30"/>
    </row>
    <row r="90" spans="1:7" ht="12" customHeight="1" x14ac:dyDescent="0.25">
      <c r="A90" s="3"/>
      <c r="B90" s="44" t="s">
        <v>108</v>
      </c>
      <c r="C90" s="45">
        <f>G29</f>
        <v>2975000</v>
      </c>
      <c r="D90" s="46">
        <f>(C90/C96)</f>
        <v>0.55206832397577521</v>
      </c>
      <c r="E90" s="24"/>
      <c r="F90" s="24"/>
      <c r="G90" s="30"/>
    </row>
    <row r="91" spans="1:7" ht="12" customHeight="1" x14ac:dyDescent="0.25">
      <c r="A91" s="3"/>
      <c r="B91" s="44" t="s">
        <v>109</v>
      </c>
      <c r="C91" s="47">
        <v>0</v>
      </c>
      <c r="D91" s="46">
        <v>0</v>
      </c>
      <c r="E91" s="24"/>
      <c r="F91" s="24"/>
      <c r="G91" s="30"/>
    </row>
    <row r="92" spans="1:7" ht="12" customHeight="1" x14ac:dyDescent="0.25">
      <c r="A92" s="3"/>
      <c r="B92" s="44" t="s">
        <v>110</v>
      </c>
      <c r="C92" s="45">
        <f>G42</f>
        <v>475000</v>
      </c>
      <c r="D92" s="46">
        <f>(C92/C96)</f>
        <v>8.8145362651594367E-2</v>
      </c>
      <c r="E92" s="24"/>
      <c r="F92" s="24"/>
      <c r="G92" s="30"/>
    </row>
    <row r="93" spans="1:7" ht="12" customHeight="1" x14ac:dyDescent="0.25">
      <c r="A93" s="3"/>
      <c r="B93" s="44" t="s">
        <v>58</v>
      </c>
      <c r="C93" s="45">
        <f>G63</f>
        <v>1403700</v>
      </c>
      <c r="D93" s="46">
        <f>(C93/C96)</f>
        <v>0.26048346432430108</v>
      </c>
      <c r="E93" s="24"/>
      <c r="F93" s="24"/>
      <c r="G93" s="30"/>
    </row>
    <row r="94" spans="1:7" ht="12" customHeight="1" x14ac:dyDescent="0.25">
      <c r="A94" s="3"/>
      <c r="B94" s="44" t="s">
        <v>111</v>
      </c>
      <c r="C94" s="48">
        <f>G70</f>
        <v>278515</v>
      </c>
      <c r="D94" s="46">
        <f>(C94/C96)</f>
        <v>5.1683801429281695E-2</v>
      </c>
      <c r="E94" s="25"/>
      <c r="F94" s="25"/>
      <c r="G94" s="30"/>
    </row>
    <row r="95" spans="1:7" ht="12" customHeight="1" x14ac:dyDescent="0.25">
      <c r="A95" s="3"/>
      <c r="B95" s="44" t="s">
        <v>112</v>
      </c>
      <c r="C95" s="48">
        <f>G73</f>
        <v>256610.75</v>
      </c>
      <c r="D95" s="46">
        <f>(C95/C96)</f>
        <v>4.7619047619047616E-2</v>
      </c>
      <c r="E95" s="25"/>
      <c r="F95" s="25"/>
      <c r="G95" s="30"/>
    </row>
    <row r="96" spans="1:7" ht="12.75" customHeight="1" x14ac:dyDescent="0.25">
      <c r="A96" s="3"/>
      <c r="B96" s="41" t="s">
        <v>113</v>
      </c>
      <c r="C96" s="49">
        <f>SUM(C90:C95)</f>
        <v>5388825.75</v>
      </c>
      <c r="D96" s="50">
        <f>SUM(D90:D95)</f>
        <v>1</v>
      </c>
      <c r="E96" s="25"/>
      <c r="F96" s="25"/>
      <c r="G96" s="30"/>
    </row>
    <row r="97" spans="1:7" ht="12" customHeight="1" x14ac:dyDescent="0.25">
      <c r="A97" s="3"/>
      <c r="B97" s="23"/>
      <c r="C97" s="20"/>
      <c r="D97" s="20"/>
      <c r="E97" s="20"/>
      <c r="F97" s="20"/>
      <c r="G97" s="30"/>
    </row>
    <row r="98" spans="1:7" ht="12.75" customHeight="1" x14ac:dyDescent="0.25">
      <c r="A98" s="3"/>
      <c r="B98" s="39"/>
      <c r="C98" s="20"/>
      <c r="D98" s="20"/>
      <c r="E98" s="20"/>
      <c r="F98" s="20"/>
      <c r="G98" s="30"/>
    </row>
    <row r="99" spans="1:7" ht="12" customHeight="1" x14ac:dyDescent="0.25">
      <c r="A99" s="3"/>
      <c r="B99" s="51"/>
      <c r="C99" s="52" t="s">
        <v>114</v>
      </c>
      <c r="D99" s="51"/>
      <c r="E99" s="51"/>
      <c r="F99" s="25"/>
      <c r="G99" s="30"/>
    </row>
    <row r="100" spans="1:7" ht="12" customHeight="1" x14ac:dyDescent="0.25">
      <c r="A100" s="3"/>
      <c r="B100" s="41" t="s">
        <v>115</v>
      </c>
      <c r="C100" s="53">
        <v>20000</v>
      </c>
      <c r="D100" s="53">
        <v>25000</v>
      </c>
      <c r="E100" s="53">
        <v>30000</v>
      </c>
      <c r="F100" s="26"/>
      <c r="G100" s="31"/>
    </row>
    <row r="101" spans="1:7" ht="12.75" customHeight="1" x14ac:dyDescent="0.25">
      <c r="A101" s="3"/>
      <c r="B101" s="41" t="s">
        <v>116</v>
      </c>
      <c r="C101" s="53">
        <f>(G74/C100)</f>
        <v>269.44128749999999</v>
      </c>
      <c r="D101" s="53">
        <f>(G74/D100)</f>
        <v>215.55303000000001</v>
      </c>
      <c r="E101" s="53">
        <f>(G74/E100)</f>
        <v>179.62752499999999</v>
      </c>
      <c r="F101" s="26"/>
      <c r="G101" s="31"/>
    </row>
    <row r="102" spans="1:7" ht="15.6" customHeight="1" x14ac:dyDescent="0.25">
      <c r="A102" s="3"/>
      <c r="B102" s="22" t="s">
        <v>117</v>
      </c>
      <c r="C102" s="21"/>
      <c r="D102" s="21"/>
      <c r="E102" s="21"/>
      <c r="F102" s="21"/>
      <c r="G102" s="16"/>
    </row>
    <row r="103" spans="1:7" ht="11.25" customHeight="1" x14ac:dyDescent="0.25">
      <c r="B103" s="32"/>
      <c r="C103" s="32"/>
      <c r="D103" s="32"/>
      <c r="E103" s="32"/>
      <c r="F103" s="32"/>
      <c r="G103" s="32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Nectarín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2023-03-20T15:13:11Z</dcterms:modified>
  <cp:category/>
  <cp:contentStatus/>
</cp:coreProperties>
</file>