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3935" windowHeight="7980"/>
  </bookViews>
  <sheets>
    <sheet name="EQU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34" i="1"/>
  <c r="G43" i="1" l="1"/>
  <c r="G44" i="1"/>
  <c r="G45" i="1"/>
  <c r="G28" i="1"/>
  <c r="G27" i="1"/>
  <c r="G26" i="1"/>
  <c r="G25" i="1"/>
  <c r="G24" i="1"/>
  <c r="G23" i="1"/>
  <c r="G22" i="1"/>
  <c r="G12" i="1"/>
  <c r="G46" i="1" l="1"/>
  <c r="G52" i="1"/>
  <c r="G39" i="1"/>
  <c r="G29" i="1" l="1"/>
  <c r="C73" i="1" l="1"/>
  <c r="D81" i="1"/>
  <c r="C74" i="1" l="1"/>
  <c r="C71" i="1"/>
  <c r="C75" i="1"/>
  <c r="C72" i="1" l="1"/>
  <c r="G57" i="1"/>
  <c r="G54" i="1" l="1"/>
  <c r="G55" i="1" s="1"/>
  <c r="C76" i="1" s="1"/>
  <c r="G56" i="1" l="1"/>
  <c r="D82" i="1" s="1"/>
  <c r="C77" i="1"/>
  <c r="D71" i="1" s="1"/>
  <c r="C82" i="1" l="1"/>
  <c r="E82" i="1"/>
  <c r="G58" i="1"/>
  <c r="D76" i="1"/>
  <c r="D74" i="1"/>
  <c r="D75" i="1"/>
  <c r="D73" i="1"/>
  <c r="D77" i="1" l="1"/>
</calcChain>
</file>

<file path=xl/sharedStrings.xml><?xml version="1.0" encoding="utf-8"?>
<sst xmlns="http://schemas.openxmlformats.org/spreadsheetml/2006/main" count="134" uniqueCount="98">
  <si>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</si>
  <si>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</si>
  <si>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</si>
  <si>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</si>
  <si>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</si>
  <si>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</si>
  <si>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</si>
  <si>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</si>
  <si>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</si>
  <si>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</si>
  <si>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</si>
  <si>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</si>
  <si>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</si>
  <si>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</si>
  <si>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</si>
  <si>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</si>
  <si>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</si>
  <si>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</si>
  <si>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</si>
  <si>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</si>
  <si>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</si>
  <si>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</si>
  <si>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</si>
  <si>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</si>
  <si>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</si>
  <si>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</si>
  <si>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</si>
  <si>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</si>
  <si>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</si>
  <si>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</si>
  <si>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</si>
  <si>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</si>
  <si>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</si>
  <si>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</si>
  <si>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</si>
  <si>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</si>
  <si>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</si>
  <si>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</si>
  <si>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</si>
  <si>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</si>
  <si>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</si>
  <si>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</si>
  <si>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</si>
  <si>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</si>
  <si>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</si>
  <si>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</si>
  <si>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</si>
  <si>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</si>
  <si>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</si>
  <si>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</si>
  <si>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</si>
  <si>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</si>
  <si>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</si>
  <si>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</si>
  <si>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</si>
  <si>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</si>
  <si>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 (Unidades/hà)</t>
  </si>
  <si>
    <t>Lib. B. O'Higgins</t>
  </si>
  <si>
    <t>Rancagua</t>
  </si>
  <si>
    <t>mercado regional</t>
  </si>
  <si>
    <t>Labores Rebaño</t>
  </si>
  <si>
    <t>Monitoreo sanidad del rebaño</t>
  </si>
  <si>
    <t>Enero-Diciembre</t>
  </si>
  <si>
    <t>Alimentación</t>
  </si>
  <si>
    <t>Desparasitación</t>
  </si>
  <si>
    <t>Evaluación de la condición corporal</t>
  </si>
  <si>
    <t>Registros</t>
  </si>
  <si>
    <t>Declaración de existencia y movimiento animal</t>
  </si>
  <si>
    <t>Julio</t>
  </si>
  <si>
    <t>Viajes a la cordillera (veranada/invernada)</t>
  </si>
  <si>
    <t>Antiparasitario</t>
  </si>
  <si>
    <t>ml</t>
  </si>
  <si>
    <t>Septiembre-Abril</t>
  </si>
  <si>
    <t>Arriendo de talaje</t>
  </si>
  <si>
    <t>c/u</t>
  </si>
  <si>
    <t>Medicamentos para emergencias</t>
  </si>
  <si>
    <t>global</t>
  </si>
  <si>
    <t>Transportes internos</t>
  </si>
  <si>
    <t>Servicio de análisis parasitario</t>
  </si>
  <si>
    <t>Criollo</t>
  </si>
  <si>
    <t>Enero-diciembre</t>
  </si>
  <si>
    <t>Sequia</t>
  </si>
  <si>
    <t>Marzo y Septiembre</t>
  </si>
  <si>
    <t>Noviembre-Abril</t>
  </si>
  <si>
    <t>Marzo-Febrero</t>
  </si>
  <si>
    <t>Marzo-Mayo</t>
  </si>
  <si>
    <t>Agosto-Noviembre</t>
  </si>
  <si>
    <t>Marzo-Jun-Sept.</t>
  </si>
  <si>
    <t>Noviembre-Diciembre</t>
  </si>
  <si>
    <t>3. Precio esperado por ventas corresponde a precio colocado en el domicilio del comprador (incluye Ingreso a Feria)</t>
  </si>
  <si>
    <t>Bajo</t>
  </si>
  <si>
    <t>Todas</t>
  </si>
  <si>
    <t>EQUINO</t>
  </si>
  <si>
    <t>COSTOS DIRECTOS DE PRODUCCIÓN POR 10 CABALLOS CRIOLLOS (INCLUYE IVA)</t>
  </si>
  <si>
    <t>PRECIO ESPERADO ($/kg)</t>
  </si>
  <si>
    <t>RENDIMIENTO (kg/10 caballos)</t>
  </si>
  <si>
    <t>ESCENARIOS COSTO UNITARIO  ($/kg)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</si>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</sst>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  <font>
      <b/>
      <i/>
      <sz val="9"/>
      <color theme="0"/>
      <name val="Arial Narrow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5" fillId="0" borderId="5"/>
    <xf numFmtId="43" fontId="16" fillId="0" borderId="0" applyFont="0" applyFill="0" applyBorder="0" applyAlignment="0" applyProtection="0"/>
    <xf numFmtId="9" fontId="16" fillId="0" borderId="5"/>
  </cellStyleXfs>
  <cellXfs count="12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1" fillId="6" borderId="5" xfId="0" applyFont="1" applyFill="1" applyBorder="1"/>
    <xf numFmtId="3" fontId="9" fillId="2" borderId="4" xfId="0" applyNumberFormat="1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11" fillId="2" borderId="5" xfId="0" applyFont="1" applyFill="1" applyBorder="1"/>
    <xf numFmtId="0" fontId="0" fillId="2" borderId="7" xfId="0" applyFill="1" applyBorder="1"/>
    <xf numFmtId="0" fontId="6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49" fontId="9" fillId="7" borderId="8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9" fontId="11" fillId="2" borderId="11" xfId="0" applyNumberFormat="1" applyFont="1" applyFill="1" applyBorder="1"/>
    <xf numFmtId="49" fontId="9" fillId="7" borderId="12" xfId="0" applyNumberFormat="1" applyFont="1" applyFill="1" applyBorder="1" applyAlignment="1">
      <alignment vertical="center"/>
    </xf>
    <xf numFmtId="165" fontId="9" fillId="7" borderId="13" xfId="0" applyNumberFormat="1" applyFont="1" applyFill="1" applyBorder="1" applyAlignment="1">
      <alignment vertical="center"/>
    </xf>
    <xf numFmtId="9" fontId="9" fillId="7" borderId="14" xfId="0" applyNumberFormat="1" applyFont="1" applyFill="1" applyBorder="1" applyAlignment="1">
      <alignment vertical="center"/>
    </xf>
    <xf numFmtId="0" fontId="11" fillId="8" borderId="17" xfId="0" applyFont="1" applyFill="1" applyBorder="1"/>
    <xf numFmtId="0" fontId="11" fillId="2" borderId="5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11" fillId="2" borderId="19" xfId="0" applyFont="1" applyFill="1" applyBorder="1"/>
    <xf numFmtId="0" fontId="11" fillId="2" borderId="20" xfId="0" applyFont="1" applyFill="1" applyBorder="1"/>
    <xf numFmtId="49" fontId="11" fillId="2" borderId="21" xfId="0" applyNumberFormat="1" applyFont="1" applyFill="1" applyBorder="1" applyAlignment="1">
      <alignment vertical="center"/>
    </xf>
    <xf numFmtId="0" fontId="11" fillId="2" borderId="22" xfId="0" applyFont="1" applyFill="1" applyBorder="1"/>
    <xf numFmtId="49" fontId="11" fillId="2" borderId="23" xfId="0" applyNumberFormat="1" applyFont="1" applyFill="1" applyBorder="1" applyAlignment="1">
      <alignment vertical="center"/>
    </xf>
    <xf numFmtId="0" fontId="11" fillId="2" borderId="24" xfId="0" applyFont="1" applyFill="1" applyBorder="1"/>
    <xf numFmtId="0" fontId="11" fillId="2" borderId="25" xfId="0" applyFont="1" applyFill="1" applyBorder="1"/>
    <xf numFmtId="0" fontId="9" fillId="6" borderId="5" xfId="0" applyFont="1" applyFill="1" applyBorder="1" applyAlignment="1">
      <alignment vertical="center"/>
    </xf>
    <xf numFmtId="49" fontId="9" fillId="7" borderId="26" xfId="0" applyNumberFormat="1" applyFont="1" applyFill="1" applyBorder="1" applyAlignment="1">
      <alignment vertical="center"/>
    </xf>
    <xf numFmtId="165" fontId="9" fillId="7" borderId="1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9" fillId="7" borderId="27" xfId="0" applyNumberFormat="1" applyFont="1" applyFill="1" applyBorder="1" applyAlignment="1">
      <alignment vertical="center"/>
    </xf>
    <xf numFmtId="49" fontId="9" fillId="7" borderId="6" xfId="0" applyNumberFormat="1" applyFont="1" applyFill="1" applyBorder="1" applyAlignment="1">
      <alignment horizontal="center" vertical="center"/>
    </xf>
    <xf numFmtId="49" fontId="11" fillId="7" borderId="9" xfId="0" applyNumberFormat="1" applyFont="1" applyFill="1" applyBorder="1" applyAlignment="1">
      <alignment horizontal="center"/>
    </xf>
    <xf numFmtId="0" fontId="0" fillId="2" borderId="35" xfId="0" applyFill="1" applyBorder="1"/>
    <xf numFmtId="49" fontId="17" fillId="3" borderId="36" xfId="0" applyNumberFormat="1" applyFont="1" applyFill="1" applyBorder="1" applyAlignment="1">
      <alignment vertical="center" wrapText="1"/>
    </xf>
    <xf numFmtId="3" fontId="18" fillId="0" borderId="34" xfId="0" applyNumberFormat="1" applyFont="1" applyFill="1" applyBorder="1" applyAlignment="1">
      <alignment horizontal="right"/>
    </xf>
    <xf numFmtId="0" fontId="3" fillId="2" borderId="37" xfId="0" applyFont="1" applyFill="1" applyBorder="1"/>
    <xf numFmtId="166" fontId="18" fillId="0" borderId="31" xfId="2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vertical="center" wrapText="1"/>
    </xf>
    <xf numFmtId="166" fontId="18" fillId="0" borderId="34" xfId="2" applyNumberFormat="1" applyFont="1" applyFill="1" applyBorder="1" applyAlignment="1">
      <alignment horizontal="right"/>
    </xf>
    <xf numFmtId="0" fontId="18" fillId="0" borderId="34" xfId="0" applyFont="1" applyFill="1" applyBorder="1" applyAlignment="1">
      <alignment horizontal="right" wrapText="1"/>
    </xf>
    <xf numFmtId="0" fontId="18" fillId="0" borderId="34" xfId="0" applyFont="1" applyFill="1" applyBorder="1" applyAlignment="1">
      <alignment horizontal="right"/>
    </xf>
    <xf numFmtId="17" fontId="18" fillId="0" borderId="34" xfId="0" applyNumberFormat="1" applyFont="1" applyFill="1" applyBorder="1" applyAlignment="1">
      <alignment horizontal="right" wrapText="1"/>
    </xf>
    <xf numFmtId="0" fontId="0" fillId="2" borderId="41" xfId="0" applyFont="1" applyFill="1" applyBorder="1" applyAlignment="1"/>
    <xf numFmtId="0" fontId="2" fillId="2" borderId="42" xfId="0" applyFont="1" applyFill="1" applyBorder="1" applyAlignment="1">
      <alignment wrapText="1"/>
    </xf>
    <xf numFmtId="14" fontId="2" fillId="2" borderId="43" xfId="0" applyNumberFormat="1" applyFont="1" applyFill="1" applyBorder="1" applyAlignment="1"/>
    <xf numFmtId="0" fontId="2" fillId="2" borderId="44" xfId="0" applyFont="1" applyFill="1" applyBorder="1" applyAlignment="1"/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32" xfId="0" applyFont="1" applyFill="1" applyBorder="1" applyAlignment="1"/>
    <xf numFmtId="0" fontId="2" fillId="2" borderId="45" xfId="0" applyFont="1" applyFill="1" applyBorder="1" applyAlignment="1"/>
    <xf numFmtId="0" fontId="2" fillId="2" borderId="46" xfId="0" applyFont="1" applyFill="1" applyBorder="1" applyAlignment="1">
      <alignment horizontal="left"/>
    </xf>
    <xf numFmtId="0" fontId="2" fillId="2" borderId="46" xfId="0" applyFont="1" applyFill="1" applyBorder="1" applyAlignment="1"/>
    <xf numFmtId="0" fontId="2" fillId="2" borderId="46" xfId="0" applyFont="1" applyFill="1" applyBorder="1" applyAlignment="1">
      <alignment horizontal="right"/>
    </xf>
    <xf numFmtId="0" fontId="0" fillId="2" borderId="35" xfId="0" applyFont="1" applyFill="1" applyBorder="1" applyAlignment="1"/>
    <xf numFmtId="49" fontId="17" fillId="5" borderId="47" xfId="0" applyNumberFormat="1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right" vertical="center"/>
    </xf>
    <xf numFmtId="49" fontId="17" fillId="3" borderId="47" xfId="0" applyNumberFormat="1" applyFont="1" applyFill="1" applyBorder="1" applyAlignment="1">
      <alignment horizontal="center" vertical="center"/>
    </xf>
    <xf numFmtId="49" fontId="17" fillId="3" borderId="47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vertical="center"/>
    </xf>
    <xf numFmtId="3" fontId="3" fillId="2" borderId="47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vertical="center" wrapText="1"/>
    </xf>
    <xf numFmtId="49" fontId="5" fillId="3" borderId="47" xfId="0" applyNumberFormat="1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vertical="center"/>
    </xf>
    <xf numFmtId="3" fontId="5" fillId="3" borderId="47" xfId="0" applyNumberFormat="1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0" fontId="0" fillId="0" borderId="5" xfId="0" applyNumberFormat="1" applyFont="1" applyBorder="1" applyAlignment="1"/>
    <xf numFmtId="0" fontId="0" fillId="2" borderId="33" xfId="0" applyFont="1" applyFill="1" applyBorder="1" applyAlignment="1"/>
    <xf numFmtId="3" fontId="4" fillId="3" borderId="52" xfId="0" applyNumberFormat="1" applyFont="1" applyFill="1" applyBorder="1" applyAlignment="1">
      <alignment vertical="center"/>
    </xf>
    <xf numFmtId="0" fontId="19" fillId="2" borderId="47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1" fillId="5" borderId="54" xfId="0" applyNumberFormat="1" applyFont="1" applyFill="1" applyBorder="1" applyAlignment="1">
      <alignment vertical="center"/>
    </xf>
    <xf numFmtId="0" fontId="1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164" fontId="1" fillId="3" borderId="58" xfId="0" applyNumberFormat="1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4" fontId="1" fillId="5" borderId="58" xfId="0" applyNumberFormat="1" applyFont="1" applyFill="1" applyBorder="1" applyAlignment="1">
      <alignment vertical="center"/>
    </xf>
    <xf numFmtId="49" fontId="1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1" fillId="9" borderId="61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wrapText="1"/>
    </xf>
    <xf numFmtId="0" fontId="3" fillId="2" borderId="38" xfId="0" applyFont="1" applyFill="1" applyBorder="1" applyAlignment="1">
      <alignment wrapText="1"/>
    </xf>
    <xf numFmtId="49" fontId="3" fillId="2" borderId="38" xfId="0" applyNumberFormat="1" applyFont="1" applyFill="1" applyBorder="1"/>
    <xf numFmtId="0" fontId="3" fillId="2" borderId="38" xfId="0" applyFont="1" applyFill="1" applyBorder="1"/>
    <xf numFmtId="49" fontId="14" fillId="8" borderId="28" xfId="0" applyNumberFormat="1" applyFont="1" applyFill="1" applyBorder="1" applyAlignment="1">
      <alignment horizontal="center" vertical="center"/>
    </xf>
    <xf numFmtId="49" fontId="14" fillId="8" borderId="29" xfId="0" applyNumberFormat="1" applyFont="1" applyFill="1" applyBorder="1" applyAlignment="1">
      <alignment horizontal="center" vertical="center"/>
    </xf>
    <xf numFmtId="49" fontId="14" fillId="8" borderId="30" xfId="0" applyNumberFormat="1" applyFont="1" applyFill="1" applyBorder="1" applyAlignment="1">
      <alignment horizontal="center" vertical="center"/>
    </xf>
    <xf numFmtId="49" fontId="14" fillId="8" borderId="15" xfId="0" applyNumberFormat="1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20" fillId="3" borderId="38" xfId="0" applyNumberFormat="1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49" fontId="21" fillId="3" borderId="38" xfId="0" applyNumberFormat="1" applyFont="1" applyFill="1" applyBorder="1" applyAlignment="1">
      <alignment wrapText="1"/>
    </xf>
    <xf numFmtId="0" fontId="21" fillId="4" borderId="38" xfId="0" applyFont="1" applyFill="1" applyBorder="1" applyAlignment="1">
      <alignment wrapText="1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8505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604353" cy="115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B1" zoomScale="112" zoomScaleNormal="112" workbookViewId="0">
      <selection activeCell="G15" sqref="G1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9.140625" style="1" customWidth="1"/>
    <col min="6" max="6" width="18.7109375" style="1" customWidth="1"/>
    <col min="7" max="7" width="17.140625" style="39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34"/>
    </row>
    <row r="2" spans="1:221" ht="15" customHeight="1" x14ac:dyDescent="0.25">
      <c r="A2" s="2"/>
      <c r="B2" s="2"/>
      <c r="C2" s="2"/>
      <c r="D2" s="2"/>
      <c r="E2" s="2"/>
      <c r="F2" s="2"/>
      <c r="G2" s="34"/>
    </row>
    <row r="3" spans="1:221" ht="15" customHeight="1" x14ac:dyDescent="0.25">
      <c r="A3" s="2"/>
      <c r="B3" s="2"/>
      <c r="C3" s="2"/>
      <c r="D3" s="2"/>
      <c r="E3" s="2"/>
      <c r="F3" s="2"/>
      <c r="G3" s="34"/>
    </row>
    <row r="4" spans="1:221" ht="15" customHeight="1" x14ac:dyDescent="0.25">
      <c r="A4" s="2"/>
      <c r="B4" s="2"/>
      <c r="C4" s="2"/>
      <c r="D4" s="2"/>
      <c r="E4" s="2"/>
      <c r="F4" s="2"/>
      <c r="G4" s="34"/>
    </row>
    <row r="5" spans="1:221" ht="15" customHeight="1" x14ac:dyDescent="0.25">
      <c r="A5" s="2"/>
      <c r="B5" s="2"/>
      <c r="C5" s="2"/>
      <c r="D5" s="2"/>
      <c r="E5" s="2"/>
      <c r="F5" s="2"/>
      <c r="G5" s="34"/>
    </row>
    <row r="6" spans="1:221" ht="15" customHeight="1" x14ac:dyDescent="0.25">
      <c r="A6" s="2"/>
      <c r="B6" s="2"/>
      <c r="C6" s="2"/>
      <c r="D6" s="2"/>
      <c r="E6" s="2"/>
      <c r="F6" s="2"/>
      <c r="G6" s="34"/>
    </row>
    <row r="7" spans="1:221" ht="15" customHeight="1" x14ac:dyDescent="0.25">
      <c r="A7" s="2"/>
      <c r="B7" s="2"/>
      <c r="C7" s="2"/>
      <c r="D7" s="2"/>
      <c r="E7" s="2"/>
      <c r="F7" s="2"/>
      <c r="G7" s="34"/>
    </row>
    <row r="8" spans="1:221" ht="15" customHeight="1" x14ac:dyDescent="0.25">
      <c r="A8" s="2"/>
      <c r="B8" s="3"/>
      <c r="C8" s="4"/>
      <c r="D8" s="2"/>
      <c r="E8" s="4"/>
      <c r="F8" s="4"/>
      <c r="G8" s="35"/>
    </row>
    <row r="9" spans="1:221" ht="12" customHeight="1" x14ac:dyDescent="0.25">
      <c r="A9" s="43"/>
      <c r="B9" s="44" t="s">
        <v>0</v>
      </c>
      <c r="C9" s="45" t="s">
        <v>92</v>
      </c>
      <c r="D9" s="46"/>
      <c r="E9" s="120" t="s">
        <v>95</v>
      </c>
      <c r="F9" s="121"/>
      <c r="G9" s="47">
        <v>2500</v>
      </c>
    </row>
    <row r="10" spans="1:221" ht="25.5" customHeight="1" x14ac:dyDescent="0.25">
      <c r="A10" s="43"/>
      <c r="B10" s="48" t="s">
        <v>1</v>
      </c>
      <c r="C10" s="49" t="s">
        <v>79</v>
      </c>
      <c r="D10" s="46"/>
      <c r="E10" s="107" t="s">
        <v>2</v>
      </c>
      <c r="F10" s="108"/>
      <c r="G10" s="49" t="s">
        <v>80</v>
      </c>
    </row>
    <row r="11" spans="1:221" ht="18" customHeight="1" x14ac:dyDescent="0.25">
      <c r="A11" s="43"/>
      <c r="B11" s="48" t="s">
        <v>3</v>
      </c>
      <c r="C11" s="49" t="s">
        <v>90</v>
      </c>
      <c r="D11" s="46"/>
      <c r="E11" s="107" t="s">
        <v>94</v>
      </c>
      <c r="F11" s="108"/>
      <c r="G11" s="49">
        <v>2000</v>
      </c>
    </row>
    <row r="12" spans="1:221" ht="14.25" customHeight="1" x14ac:dyDescent="0.25">
      <c r="A12" s="43"/>
      <c r="B12" s="48" t="s">
        <v>4</v>
      </c>
      <c r="C12" s="49" t="s">
        <v>57</v>
      </c>
      <c r="D12" s="46"/>
      <c r="E12" s="116" t="s">
        <v>5</v>
      </c>
      <c r="F12" s="117"/>
      <c r="G12" s="47">
        <f>+G11*G9</f>
        <v>5000000</v>
      </c>
    </row>
    <row r="13" spans="1:221" ht="13.5" customHeight="1" x14ac:dyDescent="0.25">
      <c r="A13" s="43"/>
      <c r="B13" s="48" t="s">
        <v>6</v>
      </c>
      <c r="C13" s="50" t="s">
        <v>58</v>
      </c>
      <c r="D13" s="46"/>
      <c r="E13" s="107" t="s">
        <v>7</v>
      </c>
      <c r="F13" s="108"/>
      <c r="G13" s="49" t="s">
        <v>59</v>
      </c>
    </row>
    <row r="14" spans="1:221" ht="15" x14ac:dyDescent="0.25">
      <c r="A14" s="43"/>
      <c r="B14" s="48" t="s">
        <v>8</v>
      </c>
      <c r="C14" s="51" t="s">
        <v>91</v>
      </c>
      <c r="D14" s="46"/>
      <c r="E14" s="107" t="s">
        <v>9</v>
      </c>
      <c r="F14" s="108"/>
      <c r="G14" s="49" t="s">
        <v>80</v>
      </c>
    </row>
    <row r="15" spans="1:221" ht="25.5" customHeight="1" x14ac:dyDescent="0.25">
      <c r="A15" s="43"/>
      <c r="B15" s="48" t="s">
        <v>10</v>
      </c>
      <c r="C15" s="52">
        <v>44946</v>
      </c>
      <c r="D15" s="46"/>
      <c r="E15" s="109" t="s">
        <v>11</v>
      </c>
      <c r="F15" s="110"/>
      <c r="G15" s="49" t="s">
        <v>81</v>
      </c>
    </row>
    <row r="16" spans="1:221" s="60" customFormat="1" ht="12" customHeight="1" x14ac:dyDescent="0.25">
      <c r="A16" s="53"/>
      <c r="B16" s="54"/>
      <c r="C16" s="55"/>
      <c r="D16" s="56"/>
      <c r="E16" s="57"/>
      <c r="F16" s="57"/>
      <c r="G16" s="58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</row>
    <row r="17" spans="1:255" s="60" customFormat="1" ht="12" customHeight="1" x14ac:dyDescent="0.25">
      <c r="A17" s="61"/>
      <c r="B17" s="118" t="s">
        <v>93</v>
      </c>
      <c r="C17" s="119"/>
      <c r="D17" s="119"/>
      <c r="E17" s="119"/>
      <c r="F17" s="119"/>
      <c r="G17" s="11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</row>
    <row r="18" spans="1:255" s="60" customFormat="1" ht="12" customHeight="1" x14ac:dyDescent="0.25">
      <c r="A18" s="53"/>
      <c r="B18" s="62"/>
      <c r="C18" s="63"/>
      <c r="D18" s="63"/>
      <c r="E18" s="63"/>
      <c r="F18" s="64"/>
      <c r="G18" s="65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</row>
    <row r="19" spans="1:255" s="60" customFormat="1" ht="12" customHeight="1" x14ac:dyDescent="0.25">
      <c r="A19" s="66"/>
      <c r="B19" s="67" t="s">
        <v>12</v>
      </c>
      <c r="C19" s="68"/>
      <c r="D19" s="69"/>
      <c r="E19" s="69"/>
      <c r="F19" s="70"/>
      <c r="G19" s="71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</row>
    <row r="20" spans="1:255" s="60" customFormat="1" ht="24" customHeight="1" x14ac:dyDescent="0.25">
      <c r="A20" s="66"/>
      <c r="B20" s="72" t="s">
        <v>13</v>
      </c>
      <c r="C20" s="73" t="s">
        <v>14</v>
      </c>
      <c r="D20" s="73" t="s">
        <v>15</v>
      </c>
      <c r="E20" s="72" t="s">
        <v>16</v>
      </c>
      <c r="F20" s="73" t="s">
        <v>17</v>
      </c>
      <c r="G20" s="72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</row>
    <row r="21" spans="1:255" ht="12" customHeight="1" x14ac:dyDescent="0.25">
      <c r="A21" s="43"/>
      <c r="B21" s="89" t="s">
        <v>60</v>
      </c>
      <c r="C21" s="75"/>
      <c r="D21" s="75"/>
      <c r="E21" s="75"/>
      <c r="F21" s="76"/>
      <c r="G21" s="77"/>
    </row>
    <row r="22" spans="1:255" ht="12" customHeight="1" x14ac:dyDescent="0.25">
      <c r="A22" s="43"/>
      <c r="B22" s="74" t="s">
        <v>61</v>
      </c>
      <c r="C22" s="75" t="s">
        <v>19</v>
      </c>
      <c r="D22" s="75">
        <v>2</v>
      </c>
      <c r="E22" s="75" t="s">
        <v>62</v>
      </c>
      <c r="F22" s="76">
        <v>25000</v>
      </c>
      <c r="G22" s="77">
        <f t="shared" ref="G22:G28" si="0">+F22*D22</f>
        <v>50000</v>
      </c>
    </row>
    <row r="23" spans="1:255" ht="12" customHeight="1" x14ac:dyDescent="0.25">
      <c r="A23" s="43"/>
      <c r="B23" s="74" t="s">
        <v>63</v>
      </c>
      <c r="C23" s="75" t="s">
        <v>19</v>
      </c>
      <c r="D23" s="75">
        <v>48</v>
      </c>
      <c r="E23" s="75" t="s">
        <v>62</v>
      </c>
      <c r="F23" s="76">
        <v>25000</v>
      </c>
      <c r="G23" s="77">
        <f t="shared" si="0"/>
        <v>1200000</v>
      </c>
    </row>
    <row r="24" spans="1:255" ht="12" customHeight="1" x14ac:dyDescent="0.25">
      <c r="A24" s="43"/>
      <c r="B24" s="74" t="s">
        <v>64</v>
      </c>
      <c r="C24" s="75" t="s">
        <v>19</v>
      </c>
      <c r="D24" s="75">
        <v>2</v>
      </c>
      <c r="E24" s="75" t="s">
        <v>82</v>
      </c>
      <c r="F24" s="76">
        <v>25000</v>
      </c>
      <c r="G24" s="77">
        <f t="shared" si="0"/>
        <v>50000</v>
      </c>
    </row>
    <row r="25" spans="1:255" ht="12" customHeight="1" x14ac:dyDescent="0.25">
      <c r="A25" s="43"/>
      <c r="B25" s="74" t="s">
        <v>65</v>
      </c>
      <c r="C25" s="75" t="s">
        <v>19</v>
      </c>
      <c r="D25" s="75">
        <v>2</v>
      </c>
      <c r="E25" s="75" t="s">
        <v>83</v>
      </c>
      <c r="F25" s="76">
        <v>17000</v>
      </c>
      <c r="G25" s="77">
        <f t="shared" si="0"/>
        <v>34000</v>
      </c>
    </row>
    <row r="26" spans="1:255" ht="12" customHeight="1" x14ac:dyDescent="0.25">
      <c r="A26" s="43"/>
      <c r="B26" s="74" t="s">
        <v>66</v>
      </c>
      <c r="C26" s="75" t="s">
        <v>19</v>
      </c>
      <c r="D26" s="75">
        <v>2</v>
      </c>
      <c r="E26" s="75" t="s">
        <v>84</v>
      </c>
      <c r="F26" s="76">
        <v>25000</v>
      </c>
      <c r="G26" s="77">
        <f t="shared" si="0"/>
        <v>50000</v>
      </c>
    </row>
    <row r="27" spans="1:255" ht="12" customHeight="1" x14ac:dyDescent="0.25">
      <c r="A27" s="43"/>
      <c r="B27" s="78" t="s">
        <v>67</v>
      </c>
      <c r="C27" s="75" t="s">
        <v>19</v>
      </c>
      <c r="D27" s="75">
        <v>1</v>
      </c>
      <c r="E27" s="75" t="s">
        <v>68</v>
      </c>
      <c r="F27" s="76">
        <v>25000</v>
      </c>
      <c r="G27" s="77">
        <f t="shared" si="0"/>
        <v>25000</v>
      </c>
    </row>
    <row r="28" spans="1:255" ht="12" customHeight="1" x14ac:dyDescent="0.25">
      <c r="A28" s="43"/>
      <c r="B28" s="74" t="s">
        <v>69</v>
      </c>
      <c r="C28" s="75" t="s">
        <v>19</v>
      </c>
      <c r="D28" s="75">
        <v>10</v>
      </c>
      <c r="E28" s="75" t="s">
        <v>88</v>
      </c>
      <c r="F28" s="76">
        <v>25000</v>
      </c>
      <c r="G28" s="77">
        <f t="shared" si="0"/>
        <v>250000</v>
      </c>
    </row>
    <row r="29" spans="1:255" s="60" customFormat="1" ht="11.25" customHeight="1" x14ac:dyDescent="0.25">
      <c r="A29" s="59"/>
      <c r="B29" s="79" t="s">
        <v>20</v>
      </c>
      <c r="C29" s="80"/>
      <c r="D29" s="80"/>
      <c r="E29" s="80"/>
      <c r="F29" s="81"/>
      <c r="G29" s="82">
        <f>SUM(G21:G28)</f>
        <v>1659000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</row>
    <row r="30" spans="1:255" s="60" customFormat="1" ht="15.75" customHeight="1" x14ac:dyDescent="0.25">
      <c r="A30" s="66"/>
      <c r="B30" s="83"/>
      <c r="C30" s="84"/>
      <c r="D30" s="84"/>
      <c r="E30" s="84"/>
      <c r="F30" s="85"/>
      <c r="G30" s="85"/>
      <c r="H30" s="59"/>
      <c r="I30" s="59"/>
      <c r="J30" s="59"/>
      <c r="K30" s="86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</row>
    <row r="31" spans="1:255" s="60" customFormat="1" ht="12" customHeight="1" x14ac:dyDescent="0.25">
      <c r="A31" s="66"/>
      <c r="B31" s="67" t="s">
        <v>21</v>
      </c>
      <c r="C31" s="68"/>
      <c r="D31" s="69"/>
      <c r="E31" s="69"/>
      <c r="F31" s="70"/>
      <c r="G31" s="71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</row>
    <row r="32" spans="1:255" s="60" customFormat="1" ht="24" customHeight="1" x14ac:dyDescent="0.25">
      <c r="A32" s="66"/>
      <c r="B32" s="72" t="s">
        <v>13</v>
      </c>
      <c r="C32" s="73" t="s">
        <v>14</v>
      </c>
      <c r="D32" s="73" t="s">
        <v>15</v>
      </c>
      <c r="E32" s="72" t="s">
        <v>55</v>
      </c>
      <c r="F32" s="73" t="s">
        <v>17</v>
      </c>
      <c r="G32" s="72" t="s">
        <v>18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</row>
    <row r="33" spans="1:255" ht="12" customHeight="1" x14ac:dyDescent="0.25">
      <c r="A33" s="43"/>
      <c r="B33" s="74"/>
      <c r="C33" s="75" t="s">
        <v>55</v>
      </c>
      <c r="D33" s="75" t="s">
        <v>55</v>
      </c>
      <c r="E33" s="75" t="s">
        <v>55</v>
      </c>
      <c r="F33" s="76" t="s">
        <v>55</v>
      </c>
      <c r="G33" s="77"/>
    </row>
    <row r="34" spans="1:255" s="60" customFormat="1" ht="11.25" customHeight="1" x14ac:dyDescent="0.25">
      <c r="A34" s="59"/>
      <c r="B34" s="79" t="s">
        <v>22</v>
      </c>
      <c r="C34" s="80"/>
      <c r="D34" s="80"/>
      <c r="E34" s="80"/>
      <c r="F34" s="81"/>
      <c r="G34" s="88">
        <f>SUM(G33:G33)</f>
        <v>0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</row>
    <row r="35" spans="1:255" s="60" customFormat="1" ht="15.75" customHeight="1" x14ac:dyDescent="0.25">
      <c r="A35" s="66"/>
      <c r="B35" s="83"/>
      <c r="C35" s="84"/>
      <c r="D35" s="84"/>
      <c r="E35" s="84"/>
      <c r="F35" s="85"/>
      <c r="G35" s="85"/>
      <c r="H35" s="59"/>
      <c r="I35" s="59"/>
      <c r="J35" s="59"/>
      <c r="K35" s="86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</row>
    <row r="36" spans="1:255" s="60" customFormat="1" ht="12" customHeight="1" x14ac:dyDescent="0.25">
      <c r="A36" s="66"/>
      <c r="B36" s="67" t="s">
        <v>23</v>
      </c>
      <c r="C36" s="68"/>
      <c r="D36" s="69"/>
      <c r="E36" s="69"/>
      <c r="F36" s="70"/>
      <c r="G36" s="71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</row>
    <row r="37" spans="1:255" s="60" customFormat="1" ht="24" customHeight="1" x14ac:dyDescent="0.25">
      <c r="A37" s="66"/>
      <c r="B37" s="72" t="s">
        <v>13</v>
      </c>
      <c r="C37" s="73" t="s">
        <v>14</v>
      </c>
      <c r="D37" s="73" t="s">
        <v>15</v>
      </c>
      <c r="E37" s="72" t="s">
        <v>16</v>
      </c>
      <c r="F37" s="73" t="s">
        <v>17</v>
      </c>
      <c r="G37" s="72" t="s">
        <v>18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</row>
    <row r="38" spans="1:255" ht="12" customHeight="1" x14ac:dyDescent="0.25">
      <c r="A38" s="43"/>
      <c r="B38" s="74"/>
      <c r="C38" s="75"/>
      <c r="D38" s="75"/>
      <c r="E38" s="75"/>
      <c r="F38" s="76"/>
      <c r="G38" s="77"/>
    </row>
    <row r="39" spans="1:255" s="60" customFormat="1" ht="11.25" customHeight="1" x14ac:dyDescent="0.25">
      <c r="A39" s="59"/>
      <c r="B39" s="79" t="s">
        <v>24</v>
      </c>
      <c r="C39" s="80"/>
      <c r="D39" s="80"/>
      <c r="E39" s="80"/>
      <c r="F39" s="81"/>
      <c r="G39" s="88">
        <f>SUM(G38:G38)</f>
        <v>0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</row>
    <row r="40" spans="1:255" s="60" customFormat="1" ht="12" customHeight="1" x14ac:dyDescent="0.25">
      <c r="A40" s="87"/>
      <c r="B40" s="83"/>
      <c r="C40" s="84"/>
      <c r="D40" s="84"/>
      <c r="E40" s="84"/>
      <c r="F40" s="85"/>
      <c r="G40" s="85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</row>
    <row r="41" spans="1:255" s="60" customFormat="1" ht="12" customHeight="1" x14ac:dyDescent="0.25">
      <c r="A41" s="66"/>
      <c r="B41" s="67" t="s">
        <v>25</v>
      </c>
      <c r="C41" s="68"/>
      <c r="D41" s="69"/>
      <c r="E41" s="69"/>
      <c r="F41" s="70"/>
      <c r="G41" s="71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</row>
    <row r="42" spans="1:255" s="60" customFormat="1" ht="24" customHeight="1" x14ac:dyDescent="0.25">
      <c r="A42" s="66"/>
      <c r="B42" s="72" t="s">
        <v>26</v>
      </c>
      <c r="C42" s="73" t="s">
        <v>27</v>
      </c>
      <c r="D42" s="73" t="s">
        <v>28</v>
      </c>
      <c r="E42" s="72" t="s">
        <v>16</v>
      </c>
      <c r="F42" s="73" t="s">
        <v>17</v>
      </c>
      <c r="G42" s="72" t="s">
        <v>18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</row>
    <row r="43" spans="1:255" ht="12" customHeight="1" x14ac:dyDescent="0.25">
      <c r="A43" s="43"/>
      <c r="B43" s="74" t="s">
        <v>70</v>
      </c>
      <c r="C43" s="75" t="s">
        <v>71</v>
      </c>
      <c r="D43" s="75">
        <v>10</v>
      </c>
      <c r="E43" s="75" t="s">
        <v>72</v>
      </c>
      <c r="F43" s="76">
        <v>4000</v>
      </c>
      <c r="G43" s="77">
        <f>+F43*D43</f>
        <v>40000</v>
      </c>
    </row>
    <row r="44" spans="1:255" ht="12" customHeight="1" x14ac:dyDescent="0.25">
      <c r="A44" s="43"/>
      <c r="B44" s="74" t="s">
        <v>73</v>
      </c>
      <c r="C44" s="75" t="s">
        <v>74</v>
      </c>
      <c r="D44" s="75">
        <v>10</v>
      </c>
      <c r="E44" s="75" t="s">
        <v>85</v>
      </c>
      <c r="F44" s="76">
        <v>15000</v>
      </c>
      <c r="G44" s="77">
        <f>+F44*D44</f>
        <v>150000</v>
      </c>
    </row>
    <row r="45" spans="1:255" ht="12" customHeight="1" x14ac:dyDescent="0.25">
      <c r="A45" s="43"/>
      <c r="B45" s="74" t="s">
        <v>75</v>
      </c>
      <c r="C45" s="75" t="s">
        <v>76</v>
      </c>
      <c r="D45" s="75">
        <v>10</v>
      </c>
      <c r="E45" s="75" t="s">
        <v>62</v>
      </c>
      <c r="F45" s="76">
        <v>15000</v>
      </c>
      <c r="G45" s="77">
        <f>+F45*D45</f>
        <v>150000</v>
      </c>
    </row>
    <row r="46" spans="1:255" s="60" customFormat="1" ht="11.25" customHeight="1" x14ac:dyDescent="0.25">
      <c r="A46" s="59"/>
      <c r="B46" s="79" t="s">
        <v>29</v>
      </c>
      <c r="C46" s="80"/>
      <c r="D46" s="80"/>
      <c r="E46" s="80"/>
      <c r="F46" s="81"/>
      <c r="G46" s="82">
        <f>SUM(G43:G45)</f>
        <v>340000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</row>
    <row r="47" spans="1:255" s="60" customFormat="1" ht="11.25" customHeight="1" x14ac:dyDescent="0.25">
      <c r="A47" s="59"/>
      <c r="B47" s="83"/>
      <c r="C47" s="84"/>
      <c r="D47" s="84"/>
      <c r="E47" s="90"/>
      <c r="F47" s="85"/>
      <c r="G47" s="85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</row>
    <row r="48" spans="1:255" s="60" customFormat="1" ht="12" customHeight="1" x14ac:dyDescent="0.25">
      <c r="A48" s="66"/>
      <c r="B48" s="67" t="s">
        <v>30</v>
      </c>
      <c r="C48" s="68"/>
      <c r="D48" s="69"/>
      <c r="E48" s="69"/>
      <c r="F48" s="70"/>
      <c r="G48" s="71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</row>
    <row r="49" spans="1:255" s="60" customFormat="1" ht="24" customHeight="1" x14ac:dyDescent="0.25">
      <c r="A49" s="66"/>
      <c r="B49" s="72" t="s">
        <v>31</v>
      </c>
      <c r="C49" s="73" t="s">
        <v>27</v>
      </c>
      <c r="D49" s="73" t="s">
        <v>28</v>
      </c>
      <c r="E49" s="72" t="s">
        <v>16</v>
      </c>
      <c r="F49" s="73" t="s">
        <v>17</v>
      </c>
      <c r="G49" s="72" t="s">
        <v>18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</row>
    <row r="50" spans="1:255" ht="15" x14ac:dyDescent="0.25">
      <c r="A50" s="43"/>
      <c r="B50" s="78" t="s">
        <v>77</v>
      </c>
      <c r="C50" s="75" t="s">
        <v>74</v>
      </c>
      <c r="D50" s="75">
        <v>10</v>
      </c>
      <c r="E50" s="75" t="s">
        <v>86</v>
      </c>
      <c r="F50" s="76">
        <v>21000</v>
      </c>
      <c r="G50" s="77">
        <f>(D50*F50)</f>
        <v>210000</v>
      </c>
    </row>
    <row r="51" spans="1:255" ht="15" x14ac:dyDescent="0.25">
      <c r="A51" s="43"/>
      <c r="B51" s="78" t="s">
        <v>78</v>
      </c>
      <c r="C51" s="75" t="s">
        <v>74</v>
      </c>
      <c r="D51" s="75">
        <v>2</v>
      </c>
      <c r="E51" s="75" t="s">
        <v>87</v>
      </c>
      <c r="F51" s="76">
        <v>15000</v>
      </c>
      <c r="G51" s="77">
        <f>(D51*F51)</f>
        <v>30000</v>
      </c>
    </row>
    <row r="52" spans="1:255" s="60" customFormat="1" ht="11.25" customHeight="1" x14ac:dyDescent="0.25">
      <c r="A52" s="59"/>
      <c r="B52" s="79" t="s">
        <v>32</v>
      </c>
      <c r="C52" s="80"/>
      <c r="D52" s="80"/>
      <c r="E52" s="80"/>
      <c r="F52" s="81"/>
      <c r="G52" s="82">
        <f>SUM(G50:G51)</f>
        <v>240000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</row>
    <row r="53" spans="1:255" s="60" customFormat="1" ht="11.25" customHeight="1" x14ac:dyDescent="0.25">
      <c r="A53" s="59"/>
      <c r="B53" s="91"/>
      <c r="C53" s="91"/>
      <c r="D53" s="91"/>
      <c r="E53" s="91"/>
      <c r="F53" s="92"/>
      <c r="G53" s="92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  <c r="IN53" s="59"/>
      <c r="IO53" s="59"/>
      <c r="IP53" s="59"/>
      <c r="IQ53" s="59"/>
      <c r="IR53" s="59"/>
      <c r="IS53" s="59"/>
      <c r="IT53" s="59"/>
      <c r="IU53" s="59"/>
    </row>
    <row r="54" spans="1:255" s="60" customFormat="1" ht="11.25" customHeight="1" x14ac:dyDescent="0.25">
      <c r="A54" s="59"/>
      <c r="B54" s="93" t="s">
        <v>33</v>
      </c>
      <c r="C54" s="94"/>
      <c r="D54" s="94"/>
      <c r="E54" s="94"/>
      <c r="F54" s="94"/>
      <c r="G54" s="95">
        <f>G29+G34+G39+G46+G52</f>
        <v>2239000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  <c r="IR54" s="59"/>
      <c r="IS54" s="59"/>
      <c r="IT54" s="59"/>
      <c r="IU54" s="59"/>
    </row>
    <row r="55" spans="1:255" s="59" customFormat="1" ht="11.25" customHeight="1" x14ac:dyDescent="0.25">
      <c r="B55" s="96" t="s">
        <v>34</v>
      </c>
      <c r="C55" s="97"/>
      <c r="D55" s="97"/>
      <c r="E55" s="97"/>
      <c r="F55" s="97"/>
      <c r="G55" s="98">
        <f>G54*0.05</f>
        <v>111950</v>
      </c>
    </row>
    <row r="56" spans="1:255" s="59" customFormat="1" ht="11.25" customHeight="1" x14ac:dyDescent="0.25">
      <c r="B56" s="99" t="s">
        <v>35</v>
      </c>
      <c r="C56" s="100"/>
      <c r="D56" s="100"/>
      <c r="E56" s="100"/>
      <c r="F56" s="100"/>
      <c r="G56" s="101">
        <f>G55+G54</f>
        <v>2350950</v>
      </c>
    </row>
    <row r="57" spans="1:255" s="59" customFormat="1" ht="11.25" customHeight="1" x14ac:dyDescent="0.25">
      <c r="B57" s="96" t="s">
        <v>36</v>
      </c>
      <c r="C57" s="97"/>
      <c r="D57" s="97"/>
      <c r="E57" s="97"/>
      <c r="F57" s="97"/>
      <c r="G57" s="98">
        <f>G12</f>
        <v>5000000</v>
      </c>
    </row>
    <row r="58" spans="1:255" s="59" customFormat="1" ht="11.25" customHeight="1" x14ac:dyDescent="0.25">
      <c r="B58" s="102" t="s">
        <v>37</v>
      </c>
      <c r="C58" s="103"/>
      <c r="D58" s="103"/>
      <c r="E58" s="103"/>
      <c r="F58" s="103"/>
      <c r="G58" s="104">
        <f>G57-G56</f>
        <v>2649050</v>
      </c>
    </row>
    <row r="59" spans="1:255" s="59" customFormat="1" ht="11.25" customHeight="1" x14ac:dyDescent="0.25">
      <c r="B59" s="105" t="s">
        <v>38</v>
      </c>
      <c r="C59" s="11"/>
      <c r="D59" s="11"/>
      <c r="E59" s="11"/>
      <c r="F59" s="11"/>
      <c r="G59" s="106"/>
    </row>
    <row r="60" spans="1:255" ht="12.75" customHeight="1" thickBot="1" x14ac:dyDescent="0.3">
      <c r="A60" s="10"/>
      <c r="B60" s="12"/>
      <c r="C60" s="11"/>
      <c r="D60" s="11"/>
      <c r="E60" s="11"/>
      <c r="F60" s="11"/>
      <c r="G60" s="36"/>
    </row>
    <row r="61" spans="1:255" ht="12" customHeight="1" x14ac:dyDescent="0.25">
      <c r="A61" s="10"/>
      <c r="B61" s="23" t="s">
        <v>39</v>
      </c>
      <c r="C61" s="24"/>
      <c r="D61" s="24"/>
      <c r="E61" s="24"/>
      <c r="F61" s="25"/>
      <c r="G61" s="36"/>
    </row>
    <row r="62" spans="1:255" ht="12" customHeight="1" x14ac:dyDescent="0.25">
      <c r="A62" s="10"/>
      <c r="B62" s="26" t="s">
        <v>40</v>
      </c>
      <c r="C62" s="9"/>
      <c r="D62" s="9"/>
      <c r="E62" s="9"/>
      <c r="F62" s="27"/>
      <c r="G62" s="36"/>
    </row>
    <row r="63" spans="1:255" ht="12" customHeight="1" x14ac:dyDescent="0.25">
      <c r="A63" s="10"/>
      <c r="B63" s="26" t="s">
        <v>41</v>
      </c>
      <c r="C63" s="9"/>
      <c r="D63" s="9"/>
      <c r="E63" s="9"/>
      <c r="F63" s="27"/>
      <c r="G63" s="36"/>
    </row>
    <row r="64" spans="1:255" ht="12" customHeight="1" x14ac:dyDescent="0.25">
      <c r="A64" s="10"/>
      <c r="B64" s="26" t="s">
        <v>89</v>
      </c>
      <c r="C64" s="9"/>
      <c r="D64" s="9"/>
      <c r="E64" s="9"/>
      <c r="F64" s="27"/>
      <c r="G64" s="36"/>
    </row>
    <row r="65" spans="1:7" ht="12" customHeight="1" x14ac:dyDescent="0.25">
      <c r="A65" s="10"/>
      <c r="B65" s="26" t="s">
        <v>42</v>
      </c>
      <c r="C65" s="9"/>
      <c r="D65" s="9"/>
      <c r="E65" s="9"/>
      <c r="F65" s="27"/>
      <c r="G65" s="36"/>
    </row>
    <row r="66" spans="1:7" ht="12" customHeight="1" x14ac:dyDescent="0.25">
      <c r="A66" s="10"/>
      <c r="B66" s="26" t="s">
        <v>43</v>
      </c>
      <c r="C66" s="9"/>
      <c r="D66" s="9"/>
      <c r="E66" s="9"/>
      <c r="F66" s="27"/>
      <c r="G66" s="36"/>
    </row>
    <row r="67" spans="1:7" ht="12.75" customHeight="1" thickBot="1" x14ac:dyDescent="0.3">
      <c r="A67" s="10"/>
      <c r="B67" s="28" t="s">
        <v>44</v>
      </c>
      <c r="C67" s="29"/>
      <c r="D67" s="29"/>
      <c r="E67" s="29"/>
      <c r="F67" s="30"/>
      <c r="G67" s="36"/>
    </row>
    <row r="68" spans="1:7" ht="12.75" customHeight="1" x14ac:dyDescent="0.25">
      <c r="A68" s="10"/>
      <c r="B68" s="21"/>
      <c r="C68" s="9"/>
      <c r="D68" s="9"/>
      <c r="E68" s="9"/>
      <c r="F68" s="9"/>
      <c r="G68" s="36"/>
    </row>
    <row r="69" spans="1:7" ht="15" customHeight="1" thickBot="1" x14ac:dyDescent="0.3">
      <c r="A69" s="10"/>
      <c r="B69" s="114" t="s">
        <v>45</v>
      </c>
      <c r="C69" s="115"/>
      <c r="D69" s="20"/>
      <c r="E69" s="5"/>
      <c r="F69" s="5"/>
      <c r="G69" s="36"/>
    </row>
    <row r="70" spans="1:7" ht="12" customHeight="1" x14ac:dyDescent="0.25">
      <c r="A70" s="10"/>
      <c r="B70" s="14" t="s">
        <v>31</v>
      </c>
      <c r="C70" s="41" t="s">
        <v>46</v>
      </c>
      <c r="D70" s="42" t="s">
        <v>47</v>
      </c>
      <c r="E70" s="5"/>
      <c r="F70" s="5"/>
      <c r="G70" s="36"/>
    </row>
    <row r="71" spans="1:7" ht="12" customHeight="1" x14ac:dyDescent="0.25">
      <c r="A71" s="10"/>
      <c r="B71" s="15" t="s">
        <v>48</v>
      </c>
      <c r="C71" s="6">
        <f>G29</f>
        <v>1659000</v>
      </c>
      <c r="D71" s="16">
        <f>(C71/C77)</f>
        <v>0.70567217507815994</v>
      </c>
      <c r="E71" s="5"/>
      <c r="F71" s="5"/>
      <c r="G71" s="36"/>
    </row>
    <row r="72" spans="1:7" ht="12" customHeight="1" x14ac:dyDescent="0.25">
      <c r="A72" s="10"/>
      <c r="B72" s="15" t="s">
        <v>49</v>
      </c>
      <c r="C72" s="6">
        <f>G34</f>
        <v>0</v>
      </c>
      <c r="D72" s="16">
        <v>0</v>
      </c>
      <c r="E72" s="5"/>
      <c r="F72" s="5"/>
      <c r="G72" s="36"/>
    </row>
    <row r="73" spans="1:7" ht="12" customHeight="1" x14ac:dyDescent="0.25">
      <c r="A73" s="10"/>
      <c r="B73" s="15" t="s">
        <v>50</v>
      </c>
      <c r="C73" s="6">
        <f>G39</f>
        <v>0</v>
      </c>
      <c r="D73" s="16">
        <f>(C73/C77)</f>
        <v>0</v>
      </c>
      <c r="E73" s="5"/>
      <c r="F73" s="5"/>
      <c r="G73" s="36"/>
    </row>
    <row r="74" spans="1:7" ht="12" customHeight="1" x14ac:dyDescent="0.25">
      <c r="A74" s="10"/>
      <c r="B74" s="15" t="s">
        <v>26</v>
      </c>
      <c r="C74" s="6">
        <f>G46</f>
        <v>340000</v>
      </c>
      <c r="D74" s="16">
        <f>(C74/C77)</f>
        <v>0.14462238669474042</v>
      </c>
      <c r="E74" s="5"/>
      <c r="F74" s="5"/>
      <c r="G74" s="36"/>
    </row>
    <row r="75" spans="1:7" ht="12" customHeight="1" x14ac:dyDescent="0.25">
      <c r="A75" s="10"/>
      <c r="B75" s="15" t="s">
        <v>51</v>
      </c>
      <c r="C75" s="7">
        <f>G52</f>
        <v>240000</v>
      </c>
      <c r="D75" s="16">
        <f>(C75/C77)</f>
        <v>0.10208639060805207</v>
      </c>
      <c r="E75" s="8"/>
      <c r="F75" s="8"/>
      <c r="G75" s="36"/>
    </row>
    <row r="76" spans="1:7" ht="12" customHeight="1" x14ac:dyDescent="0.25">
      <c r="A76" s="10"/>
      <c r="B76" s="15" t="s">
        <v>52</v>
      </c>
      <c r="C76" s="7">
        <f>G55</f>
        <v>111950</v>
      </c>
      <c r="D76" s="16">
        <f>(C76/C77)</f>
        <v>4.7619047619047616E-2</v>
      </c>
      <c r="E76" s="8"/>
      <c r="F76" s="8"/>
      <c r="G76" s="36"/>
    </row>
    <row r="77" spans="1:7" ht="12.75" customHeight="1" thickBot="1" x14ac:dyDescent="0.3">
      <c r="A77" s="10"/>
      <c r="B77" s="17" t="s">
        <v>53</v>
      </c>
      <c r="C77" s="18">
        <f>SUM(C71:C76)</f>
        <v>2350950</v>
      </c>
      <c r="D77" s="19">
        <f>SUM(D71:D76)</f>
        <v>1</v>
      </c>
      <c r="E77" s="8"/>
      <c r="F77" s="8"/>
      <c r="G77" s="36"/>
    </row>
    <row r="78" spans="1:7" ht="12" customHeight="1" x14ac:dyDescent="0.25">
      <c r="A78" s="10"/>
      <c r="B78" s="12"/>
      <c r="C78" s="11"/>
      <c r="D78" s="11"/>
      <c r="E78" s="11"/>
      <c r="F78" s="11"/>
      <c r="G78" s="36"/>
    </row>
    <row r="79" spans="1:7" ht="12.75" customHeight="1" thickBot="1" x14ac:dyDescent="0.3">
      <c r="A79" s="10"/>
      <c r="B79" s="13"/>
      <c r="C79" s="11"/>
      <c r="D79" s="11"/>
      <c r="E79" s="11"/>
      <c r="F79" s="11"/>
      <c r="G79" s="36"/>
    </row>
    <row r="80" spans="1:7" ht="12" customHeight="1" thickBot="1" x14ac:dyDescent="0.3">
      <c r="A80" s="10"/>
      <c r="B80" s="111" t="s">
        <v>96</v>
      </c>
      <c r="C80" s="112"/>
      <c r="D80" s="112"/>
      <c r="E80" s="113"/>
      <c r="F80" s="8"/>
      <c r="G80" s="36"/>
    </row>
    <row r="81" spans="1:7" ht="12" customHeight="1" x14ac:dyDescent="0.25">
      <c r="A81" s="10"/>
      <c r="B81" s="32" t="s">
        <v>56</v>
      </c>
      <c r="C81" s="40">
        <v>2000</v>
      </c>
      <c r="D81" s="40">
        <f>G9</f>
        <v>2500</v>
      </c>
      <c r="E81" s="40">
        <v>3000</v>
      </c>
      <c r="F81" s="31"/>
      <c r="G81" s="37"/>
    </row>
    <row r="82" spans="1:7" ht="12.75" customHeight="1" thickBot="1" x14ac:dyDescent="0.3">
      <c r="A82" s="10"/>
      <c r="B82" s="17" t="s">
        <v>97</v>
      </c>
      <c r="C82" s="18">
        <f>(G56/C81)</f>
        <v>1175.4749999999999</v>
      </c>
      <c r="D82" s="18">
        <f>(G56/D81)</f>
        <v>940.38</v>
      </c>
      <c r="E82" s="33">
        <f>(G56/E81)</f>
        <v>783.65</v>
      </c>
      <c r="F82" s="31"/>
      <c r="G82" s="37"/>
    </row>
    <row r="83" spans="1:7" ht="15.6" customHeight="1" x14ac:dyDescent="0.25">
      <c r="A83" s="10"/>
      <c r="B83" s="22" t="s">
        <v>54</v>
      </c>
      <c r="C83" s="9"/>
      <c r="D83" s="9"/>
      <c r="E83" s="9"/>
      <c r="F83" s="9"/>
      <c r="G83" s="38"/>
    </row>
  </sheetData>
  <mergeCells count="10">
    <mergeCell ref="E9:F9"/>
    <mergeCell ref="E14:F14"/>
    <mergeCell ref="E15:F15"/>
    <mergeCell ref="B17:G17"/>
    <mergeCell ref="B80:E80"/>
    <mergeCell ref="B69:C69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2023-02-15T15:19:10Z</dcterms:modified>
</cp:coreProperties>
</file>