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Curicó\"/>
    </mc:Choice>
  </mc:AlternateContent>
  <bookViews>
    <workbookView xWindow="0" yWindow="0" windowWidth="28800" windowHeight="12300"/>
  </bookViews>
  <sheets>
    <sheet name="Esparrago" sheetId="1" r:id="rId1"/>
  </sheets>
  <calcPr calcId="162913"/>
</workbook>
</file>

<file path=xl/calcChain.xml><?xml version="1.0" encoding="utf-8"?>
<calcChain xmlns="http://schemas.openxmlformats.org/spreadsheetml/2006/main">
  <c r="G38" i="1" l="1"/>
  <c r="G47" i="1" l="1"/>
  <c r="G48" i="1"/>
  <c r="G49" i="1"/>
  <c r="G50" i="1"/>
  <c r="G52" i="1"/>
  <c r="G53" i="1"/>
  <c r="G54" i="1"/>
  <c r="G55" i="1"/>
  <c r="G56" i="1"/>
  <c r="G57" i="1"/>
  <c r="G58" i="1"/>
  <c r="G24" i="1" l="1"/>
  <c r="G25" i="1"/>
  <c r="G46" i="1" l="1"/>
  <c r="G45" i="1"/>
  <c r="G39" i="1"/>
  <c r="G37" i="1"/>
  <c r="G36" i="1"/>
  <c r="G35" i="1"/>
  <c r="G23" i="1"/>
  <c r="G22" i="1"/>
  <c r="G21" i="1"/>
  <c r="G12" i="1"/>
  <c r="G69" i="1" s="1"/>
  <c r="G26" i="1" l="1"/>
  <c r="C84" i="1" s="1"/>
  <c r="G40" i="1"/>
  <c r="C86" i="1" s="1"/>
  <c r="G59" i="1"/>
  <c r="C87" i="1" s="1"/>
  <c r="G66" i="1" l="1"/>
  <c r="G67" i="1" s="1"/>
  <c r="G68" i="1" l="1"/>
  <c r="C89" i="1"/>
  <c r="D95" i="1" l="1"/>
  <c r="G70" i="1"/>
  <c r="E95" i="1"/>
  <c r="C95" i="1"/>
  <c r="C90" i="1"/>
  <c r="D89" i="1" s="1"/>
  <c r="D87" i="1" l="1"/>
  <c r="D86" i="1"/>
  <c r="D84" i="1"/>
  <c r="D88" i="1"/>
  <c r="D90" i="1" l="1"/>
</calcChain>
</file>

<file path=xl/sharedStrings.xml><?xml version="1.0" encoding="utf-8"?>
<sst xmlns="http://schemas.openxmlformats.org/spreadsheetml/2006/main" count="166" uniqueCount="117">
  <si>
    <t>RUBRO O CULTIVO</t>
  </si>
  <si>
    <t>ESPARRAGO</t>
  </si>
  <si>
    <t>RENDIMIENTO (KG/Há.)</t>
  </si>
  <si>
    <t>VARIEDAD</t>
  </si>
  <si>
    <t>UC 157F1</t>
  </si>
  <si>
    <t>FECHA ESTIMADA  PRECIO VENTA</t>
  </si>
  <si>
    <t>SEPT A DIC</t>
  </si>
  <si>
    <t>NIVEL TECNOLÓGICO</t>
  </si>
  <si>
    <t>MEDIO</t>
  </si>
  <si>
    <t>PRECIO ESPERADO ($/KG)</t>
  </si>
  <si>
    <t>REGIÓN</t>
  </si>
  <si>
    <t>INGRESO ESPERADO, con IVA ($)</t>
  </si>
  <si>
    <t>AGENCIA DE ÁREA</t>
  </si>
  <si>
    <t>DESTINO PRODUCCION</t>
  </si>
  <si>
    <t>CONS. FRESCO</t>
  </si>
  <si>
    <t>COMUNA/LOCALIDAD</t>
  </si>
  <si>
    <t>FECHA DE COSECHA</t>
  </si>
  <si>
    <t>FECHA PRECIO INSUMOS</t>
  </si>
  <si>
    <t>CONTINGENCIA</t>
  </si>
  <si>
    <t>HELADAS -SEQUIA</t>
  </si>
  <si>
    <t>COSTOS DIRECTOS DE PRODUCCIÓN POR HECTÁREA (INCLUYE IVA)</t>
  </si>
  <si>
    <t>MANO DE OBRA</t>
  </si>
  <si>
    <t>Labores</t>
  </si>
  <si>
    <t>Unidad</t>
  </si>
  <si>
    <t>N° Jornadas/HA.</t>
  </si>
  <si>
    <t>Época (Mes)</t>
  </si>
  <si>
    <t xml:space="preserve"> Precio Unitario ($) </t>
  </si>
  <si>
    <t xml:space="preserve"> Sub Total ($) </t>
  </si>
  <si>
    <t>FERTILIZACION (2)</t>
  </si>
  <si>
    <t>JH</t>
  </si>
  <si>
    <t>JULIO-DIC.</t>
  </si>
  <si>
    <t>CORTE Y RET.DE FOLLAJE</t>
  </si>
  <si>
    <t>MAYO-JUNIO</t>
  </si>
  <si>
    <t>RIEGOS</t>
  </si>
  <si>
    <t>NOVIEMBRE-ENERO</t>
  </si>
  <si>
    <t>APLICACION HERBICIDA</t>
  </si>
  <si>
    <t>ENERO</t>
  </si>
  <si>
    <t>COSECHA</t>
  </si>
  <si>
    <t>SEPT-DICIEMBRE</t>
  </si>
  <si>
    <t>Subtotal Jornadas Hombre</t>
  </si>
  <si>
    <t>JORNADAS ANIMAL</t>
  </si>
  <si>
    <t>N/A</t>
  </si>
  <si>
    <t>Subtotal Jornadas Animal</t>
  </si>
  <si>
    <t>MAQUINARIA</t>
  </si>
  <si>
    <t>AGOSTO</t>
  </si>
  <si>
    <t>APLICACIÓN HERBICIDA(5)</t>
  </si>
  <si>
    <t>JULIO-DIC</t>
  </si>
  <si>
    <t>APLICACION DE CAL</t>
  </si>
  <si>
    <t>MAYO</t>
  </si>
  <si>
    <t>Subtotal  Maquinaria</t>
  </si>
  <si>
    <t>INSUMOS</t>
  </si>
  <si>
    <t>Insumos</t>
  </si>
  <si>
    <t>Unidad (Kg/l/u)</t>
  </si>
  <si>
    <t>Cantidad (Kg/l/u)</t>
  </si>
  <si>
    <t>FERTILIZANTES</t>
  </si>
  <si>
    <t xml:space="preserve">UREA </t>
  </si>
  <si>
    <t>KG</t>
  </si>
  <si>
    <t>JUNIO-AGOSTO</t>
  </si>
  <si>
    <t>SUPERFOSFATO TRIPLE</t>
  </si>
  <si>
    <t>VITRAMAG(NPK ESPECIAL)</t>
  </si>
  <si>
    <t>BORONATO DE CALCITA</t>
  </si>
  <si>
    <t>MURIATO DE K.</t>
  </si>
  <si>
    <t>DICIEMBRE</t>
  </si>
  <si>
    <t>CAL</t>
  </si>
  <si>
    <t>TON</t>
  </si>
  <si>
    <t>HERBICIDAS</t>
  </si>
  <si>
    <t>RANGO 480 (GLIFOSATO)</t>
  </si>
  <si>
    <t>LT</t>
  </si>
  <si>
    <t>OCTUB-NOV.</t>
  </si>
  <si>
    <t>NOVIEMBRE</t>
  </si>
  <si>
    <t>PESTICIDAS</t>
  </si>
  <si>
    <t>ZERO 5 EC ( INSECTICIDA)</t>
  </si>
  <si>
    <t>OCTUBR-NOV.</t>
  </si>
  <si>
    <t>COBRE(CUPRODUL)</t>
  </si>
  <si>
    <t>SEPT-OCT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</si>
  <si>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</si>
  <si>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</si>
  <si>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</si>
  <si>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</si>
  <si>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</si>
  <si>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</si>
  <si>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</si>
  <si>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</si>
  <si>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</si>
  <si>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</si>
  <si>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</si>
  <si>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</si>
  <si>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</si>
  <si>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</si>
  <si>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</si>
  <si>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</si>
  <si>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La cosecha JH equivale al valor por kilo cosechado ($200)</t>
  </si>
  <si>
    <t>7.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</si>
  <si>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</si>
  <si>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</si>
  <si>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</si>
  <si>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</si>
  <si>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</si>
  <si>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</si>
  <si>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</si>
  <si>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</si>
  <si>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</si>
  <si>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</si>
  <si>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</si>
  <si>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</si>
  <si>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</si>
  <si>
    <t>HA</t>
  </si>
  <si>
    <t>MEJORAR CAMELLON(2)</t>
  </si>
  <si>
    <t>APLICACIÓN AGROQUIM(4)</t>
  </si>
  <si>
    <t>LIMPIEZA CULTIVO (CULTIV)</t>
  </si>
  <si>
    <t>ARCO 2-4 D O SIMILAR</t>
  </si>
  <si>
    <t>PARAQUAT O SIMILAR</t>
  </si>
  <si>
    <t>SENCOR 480 O SIMILAR</t>
  </si>
  <si>
    <t>DEL MAULE</t>
  </si>
  <si>
    <t>CURICO</t>
  </si>
  <si>
    <t>CURICO-TENO-S. FAMILIA-RAUCO-ROMERAL-MOLINA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</si>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</sst>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15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6" fillId="0" borderId="0" applyFont="0" applyFill="0" applyBorder="0" applyAlignment="0" applyProtection="0"/>
  </cellStyleXfs>
  <cellXfs count="112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49" fontId="1" fillId="2" borderId="10" xfId="0" applyNumberFormat="1" applyFont="1" applyFill="1" applyBorder="1" applyAlignment="1">
      <alignment vertical="center" wrapText="1"/>
    </xf>
    <xf numFmtId="0" fontId="0" fillId="2" borderId="1" xfId="0" applyFill="1" applyBorder="1"/>
    <xf numFmtId="0" fontId="5" fillId="2" borderId="1" xfId="0" applyFont="1" applyFill="1" applyBorder="1"/>
    <xf numFmtId="0" fontId="2" fillId="2" borderId="1" xfId="0" applyFont="1" applyFill="1" applyBorder="1"/>
    <xf numFmtId="0" fontId="1" fillId="2" borderId="1" xfId="0" applyFont="1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8" fillId="5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justify" wrapText="1"/>
    </xf>
    <xf numFmtId="0" fontId="1" fillId="2" borderId="1" xfId="0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165" fontId="12" fillId="2" borderId="1" xfId="0" applyNumberFormat="1" applyFont="1" applyFill="1" applyBorder="1" applyAlignment="1">
      <alignment vertical="center"/>
    </xf>
    <xf numFmtId="49" fontId="4" fillId="2" borderId="1" xfId="0" applyNumberFormat="1" applyFont="1" applyFill="1" applyBorder="1" applyAlignment="1">
      <alignment vertical="center"/>
    </xf>
    <xf numFmtId="0" fontId="1" fillId="6" borderId="1" xfId="0" applyFont="1" applyFill="1" applyBorder="1"/>
    <xf numFmtId="0" fontId="12" fillId="6" borderId="1" xfId="0" applyFont="1" applyFill="1" applyBorder="1" applyAlignment="1">
      <alignment vertical="center"/>
    </xf>
    <xf numFmtId="0" fontId="4" fillId="6" borderId="1" xfId="0" applyFont="1" applyFill="1" applyBorder="1" applyAlignment="1">
      <alignment vertical="center"/>
    </xf>
    <xf numFmtId="165" fontId="4" fillId="2" borderId="1" xfId="0" applyNumberFormat="1" applyFont="1" applyFill="1" applyBorder="1" applyAlignment="1">
      <alignment vertical="center"/>
    </xf>
    <xf numFmtId="0" fontId="7" fillId="2" borderId="1" xfId="0" applyFont="1" applyFill="1" applyBorder="1"/>
    <xf numFmtId="0" fontId="9" fillId="2" borderId="1" xfId="0" applyFont="1" applyFill="1" applyBorder="1"/>
    <xf numFmtId="3" fontId="9" fillId="2" borderId="1" xfId="0" applyNumberFormat="1" applyFont="1" applyFill="1" applyBorder="1"/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49" fontId="9" fillId="2" borderId="1" xfId="0" applyNumberFormat="1" applyFont="1" applyFill="1" applyBorder="1" applyAlignment="1">
      <alignment wrapText="1"/>
    </xf>
    <xf numFmtId="49" fontId="9" fillId="2" borderId="1" xfId="0" applyNumberFormat="1" applyFont="1" applyFill="1" applyBorder="1" applyAlignment="1">
      <alignment horizontal="center" wrapText="1"/>
    </xf>
    <xf numFmtId="0" fontId="9" fillId="2" borderId="1" xfId="0" applyNumberFormat="1" applyFont="1" applyFill="1" applyBorder="1" applyAlignment="1">
      <alignment wrapText="1"/>
    </xf>
    <xf numFmtId="49" fontId="9" fillId="2" borderId="1" xfId="0" applyNumberFormat="1" applyFont="1" applyFill="1" applyBorder="1" applyAlignment="1">
      <alignment horizontal="right" wrapText="1"/>
    </xf>
    <xf numFmtId="3" fontId="9" fillId="2" borderId="1" xfId="0" applyNumberFormat="1" applyFont="1" applyFill="1" applyBorder="1" applyAlignment="1">
      <alignment horizontal="right" wrapText="1"/>
    </xf>
    <xf numFmtId="0" fontId="9" fillId="2" borderId="1" xfId="0" applyFont="1" applyFill="1" applyBorder="1" applyAlignment="1">
      <alignment horizontal="center"/>
    </xf>
    <xf numFmtId="0" fontId="1" fillId="8" borderId="10" xfId="0" applyFont="1" applyFill="1" applyBorder="1"/>
    <xf numFmtId="49" fontId="4" fillId="7" borderId="10" xfId="0" applyNumberFormat="1" applyFont="1" applyFill="1" applyBorder="1" applyAlignment="1">
      <alignment vertical="center"/>
    </xf>
    <xf numFmtId="49" fontId="1" fillId="7" borderId="10" xfId="0" applyNumberFormat="1" applyFont="1" applyFill="1" applyBorder="1"/>
    <xf numFmtId="49" fontId="4" fillId="2" borderId="10" xfId="0" applyNumberFormat="1" applyFont="1" applyFill="1" applyBorder="1" applyAlignment="1">
      <alignment vertical="center"/>
    </xf>
    <xf numFmtId="3" fontId="4" fillId="2" borderId="10" xfId="0" applyNumberFormat="1" applyFont="1" applyFill="1" applyBorder="1" applyAlignment="1">
      <alignment vertical="center"/>
    </xf>
    <xf numFmtId="9" fontId="1" fillId="2" borderId="10" xfId="0" applyNumberFormat="1" applyFont="1" applyFill="1" applyBorder="1"/>
    <xf numFmtId="0" fontId="4" fillId="2" borderId="10" xfId="0" applyNumberFormat="1" applyFont="1" applyFill="1" applyBorder="1" applyAlignment="1">
      <alignment vertical="center"/>
    </xf>
    <xf numFmtId="166" fontId="4" fillId="2" borderId="10" xfId="0" applyNumberFormat="1" applyFont="1" applyFill="1" applyBorder="1" applyAlignment="1">
      <alignment vertical="center"/>
    </xf>
    <xf numFmtId="166" fontId="4" fillId="7" borderId="10" xfId="0" applyNumberFormat="1" applyFont="1" applyFill="1" applyBorder="1" applyAlignment="1">
      <alignment vertical="center"/>
    </xf>
    <xf numFmtId="9" fontId="4" fillId="7" borderId="10" xfId="0" applyNumberFormat="1" applyFont="1" applyFill="1" applyBorder="1" applyAlignment="1">
      <alignment vertical="center"/>
    </xf>
    <xf numFmtId="0" fontId="12" fillId="8" borderId="10" xfId="0" applyFont="1" applyFill="1" applyBorder="1" applyAlignment="1">
      <alignment vertical="center"/>
    </xf>
    <xf numFmtId="49" fontId="14" fillId="8" borderId="10" xfId="0" applyNumberFormat="1" applyFont="1" applyFill="1" applyBorder="1" applyAlignment="1">
      <alignment vertical="center"/>
    </xf>
    <xf numFmtId="41" fontId="4" fillId="7" borderId="10" xfId="1" applyFont="1" applyFill="1" applyBorder="1" applyAlignment="1">
      <alignment vertical="center"/>
    </xf>
    <xf numFmtId="49" fontId="8" fillId="5" borderId="11" xfId="0" applyNumberFormat="1" applyFont="1" applyFill="1" applyBorder="1" applyAlignment="1">
      <alignment vertical="center"/>
    </xf>
    <xf numFmtId="0" fontId="8" fillId="5" borderId="12" xfId="0" applyFont="1" applyFill="1" applyBorder="1" applyAlignment="1">
      <alignment vertical="center"/>
    </xf>
    <xf numFmtId="165" fontId="8" fillId="5" borderId="13" xfId="0" applyNumberFormat="1" applyFont="1" applyFill="1" applyBorder="1" applyAlignment="1">
      <alignment vertical="center"/>
    </xf>
    <xf numFmtId="49" fontId="8" fillId="3" borderId="14" xfId="0" applyNumberFormat="1" applyFont="1" applyFill="1" applyBorder="1" applyAlignment="1">
      <alignment vertical="center"/>
    </xf>
    <xf numFmtId="165" fontId="8" fillId="3" borderId="15" xfId="0" applyNumberFormat="1" applyFont="1" applyFill="1" applyBorder="1" applyAlignment="1">
      <alignment vertical="center"/>
    </xf>
    <xf numFmtId="49" fontId="8" fillId="5" borderId="14" xfId="0" applyNumberFormat="1" applyFont="1" applyFill="1" applyBorder="1" applyAlignment="1">
      <alignment vertical="center"/>
    </xf>
    <xf numFmtId="165" fontId="8" fillId="5" borderId="15" xfId="0" applyNumberFormat="1" applyFont="1" applyFill="1" applyBorder="1" applyAlignment="1">
      <alignment vertical="center"/>
    </xf>
    <xf numFmtId="49" fontId="8" fillId="5" borderId="16" xfId="0" applyNumberFormat="1" applyFont="1" applyFill="1" applyBorder="1" applyAlignment="1">
      <alignment vertical="center"/>
    </xf>
    <xf numFmtId="0" fontId="8" fillId="5" borderId="17" xfId="0" applyFont="1" applyFill="1" applyBorder="1" applyAlignment="1">
      <alignment vertical="center"/>
    </xf>
    <xf numFmtId="49" fontId="1" fillId="2" borderId="2" xfId="0" applyNumberFormat="1" applyFont="1" applyFill="1" applyBorder="1" applyAlignment="1">
      <alignment vertical="center"/>
    </xf>
    <xf numFmtId="0" fontId="1" fillId="2" borderId="3" xfId="0" applyFont="1" applyFill="1" applyBorder="1"/>
    <xf numFmtId="0" fontId="1" fillId="2" borderId="4" xfId="0" applyFont="1" applyFill="1" applyBorder="1"/>
    <xf numFmtId="49" fontId="1" fillId="2" borderId="5" xfId="0" applyNumberFormat="1" applyFont="1" applyFill="1" applyBorder="1" applyAlignment="1">
      <alignment vertical="center"/>
    </xf>
    <xf numFmtId="0" fontId="1" fillId="2" borderId="6" xfId="0" applyFont="1" applyFill="1" applyBorder="1"/>
    <xf numFmtId="49" fontId="1" fillId="2" borderId="7" xfId="0" applyNumberFormat="1" applyFont="1" applyFill="1" applyBorder="1" applyAlignment="1">
      <alignment vertical="center"/>
    </xf>
    <xf numFmtId="0" fontId="1" fillId="2" borderId="8" xfId="0" applyFont="1" applyFill="1" applyBorder="1"/>
    <xf numFmtId="0" fontId="1" fillId="2" borderId="9" xfId="0" applyFont="1" applyFill="1" applyBorder="1"/>
    <xf numFmtId="49" fontId="8" fillId="5" borderId="10" xfId="0" applyNumberFormat="1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horizontal="center" vertical="center"/>
    </xf>
    <xf numFmtId="49" fontId="8" fillId="3" borderId="10" xfId="0" applyNumberFormat="1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horizontal="center" vertical="center" wrapText="1"/>
    </xf>
    <xf numFmtId="49" fontId="9" fillId="2" borderId="10" xfId="0" applyNumberFormat="1" applyFont="1" applyFill="1" applyBorder="1" applyAlignment="1">
      <alignment horizontal="center"/>
    </xf>
    <xf numFmtId="3" fontId="9" fillId="2" borderId="10" xfId="0" applyNumberFormat="1" applyFont="1" applyFill="1" applyBorder="1"/>
    <xf numFmtId="49" fontId="9" fillId="2" borderId="10" xfId="0" applyNumberFormat="1" applyFont="1" applyFill="1" applyBorder="1" applyAlignment="1">
      <alignment horizontal="center" wrapText="1"/>
    </xf>
    <xf numFmtId="164" fontId="9" fillId="2" borderId="10" xfId="0" applyNumberFormat="1" applyFont="1" applyFill="1" applyBorder="1"/>
    <xf numFmtId="0" fontId="8" fillId="3" borderId="1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vertical="center"/>
    </xf>
    <xf numFmtId="3" fontId="8" fillId="3" borderId="10" xfId="0" applyNumberFormat="1" applyFont="1" applyFill="1" applyBorder="1" applyAlignment="1">
      <alignment vertical="center"/>
    </xf>
    <xf numFmtId="49" fontId="1" fillId="2" borderId="10" xfId="0" applyNumberFormat="1" applyFont="1" applyFill="1" applyBorder="1"/>
    <xf numFmtId="49" fontId="8" fillId="3" borderId="18" xfId="0" applyNumberFormat="1" applyFont="1" applyFill="1" applyBorder="1" applyAlignment="1">
      <alignment horizontal="center" vertical="center" wrapText="1"/>
    </xf>
    <xf numFmtId="49" fontId="4" fillId="2" borderId="18" xfId="0" applyNumberFormat="1" applyFont="1" applyFill="1" applyBorder="1"/>
    <xf numFmtId="49" fontId="1" fillId="2" borderId="18" xfId="0" applyNumberFormat="1" applyFont="1" applyFill="1" applyBorder="1"/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/>
    <xf numFmtId="3" fontId="1" fillId="2" borderId="10" xfId="0" applyNumberFormat="1" applyFont="1" applyFill="1" applyBorder="1"/>
    <xf numFmtId="49" fontId="1" fillId="2" borderId="10" xfId="0" applyNumberFormat="1" applyFont="1" applyFill="1" applyBorder="1" applyAlignment="1">
      <alignment horizontal="center"/>
    </xf>
    <xf numFmtId="0" fontId="1" fillId="2" borderId="10" xfId="0" applyNumberFormat="1" applyFont="1" applyFill="1" applyBorder="1"/>
    <xf numFmtId="49" fontId="1" fillId="2" borderId="10" xfId="0" applyNumberFormat="1" applyFont="1" applyFill="1" applyBorder="1" applyAlignment="1">
      <alignment wrapText="1"/>
    </xf>
    <xf numFmtId="49" fontId="1" fillId="2" borderId="10" xfId="0" applyNumberFormat="1" applyFont="1" applyFill="1" applyBorder="1" applyAlignment="1">
      <alignment horizontal="center" wrapText="1"/>
    </xf>
    <xf numFmtId="0" fontId="1" fillId="2" borderId="10" xfId="0" applyNumberFormat="1" applyFont="1" applyFill="1" applyBorder="1" applyAlignment="1">
      <alignment horizontal="center" wrapText="1"/>
    </xf>
    <xf numFmtId="3" fontId="1" fillId="2" borderId="10" xfId="0" applyNumberFormat="1" applyFont="1" applyFill="1" applyBorder="1" applyAlignment="1">
      <alignment horizontal="right" wrapText="1"/>
    </xf>
    <xf numFmtId="0" fontId="9" fillId="2" borderId="10" xfId="0" applyFont="1" applyFill="1" applyBorder="1" applyAlignment="1">
      <alignment vertical="center"/>
    </xf>
    <xf numFmtId="0" fontId="9" fillId="2" borderId="10" xfId="0" applyFont="1" applyFill="1" applyBorder="1" applyAlignment="1">
      <alignment horizontal="center" vertical="center"/>
    </xf>
    <xf numFmtId="49" fontId="8" fillId="3" borderId="10" xfId="0" applyNumberFormat="1" applyFont="1" applyFill="1" applyBorder="1" applyAlignment="1">
      <alignment vertical="center" wrapText="1"/>
    </xf>
    <xf numFmtId="49" fontId="9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3" fontId="2" fillId="2" borderId="10" xfId="0" applyNumberFormat="1" applyFont="1" applyFill="1" applyBorder="1"/>
    <xf numFmtId="167" fontId="1" fillId="2" borderId="10" xfId="0" applyNumberFormat="1" applyFont="1" applyFill="1" applyBorder="1"/>
    <xf numFmtId="0" fontId="2" fillId="2" borderId="10" xfId="0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165" fontId="8" fillId="5" borderId="19" xfId="0" applyNumberFormat="1" applyFont="1" applyFill="1" applyBorder="1" applyAlignment="1">
      <alignment vertical="center"/>
    </xf>
    <xf numFmtId="49" fontId="14" fillId="8" borderId="10" xfId="0" applyNumberFormat="1" applyFont="1" applyFill="1" applyBorder="1" applyAlignment="1">
      <alignment vertical="center"/>
    </xf>
    <xf numFmtId="0" fontId="4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8" fillId="3" borderId="10" xfId="0" applyNumberFormat="1" applyFont="1" applyFill="1" applyBorder="1" applyAlignment="1">
      <alignment wrapText="1"/>
    </xf>
    <xf numFmtId="0" fontId="8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10" fillId="3" borderId="10" xfId="0" applyNumberFormat="1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828675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900" y="190500"/>
          <a:ext cx="571500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6"/>
  <sheetViews>
    <sheetView showGridLines="0" tabSelected="1" zoomScale="91" zoomScaleNormal="91" workbookViewId="0">
      <selection activeCell="L14" sqref="L14"/>
    </sheetView>
  </sheetViews>
  <sheetFormatPr baseColWidth="10" defaultColWidth="10.85546875" defaultRowHeight="11.25" customHeight="1" x14ac:dyDescent="0.25"/>
  <cols>
    <col min="1" max="1" width="10.85546875" style="2" customWidth="1"/>
    <col min="2" max="2" width="18.28515625" style="2" customWidth="1"/>
    <col min="3" max="3" width="19.42578125" style="2" customWidth="1"/>
    <col min="4" max="4" width="10.140625" style="2" customWidth="1"/>
    <col min="5" max="5" width="14.42578125" style="2" customWidth="1"/>
    <col min="6" max="6" width="11" style="2" customWidth="1"/>
    <col min="7" max="7" width="12.5703125" style="2" customWidth="1"/>
    <col min="8" max="255" width="10.85546875" style="1" customWidth="1"/>
  </cols>
  <sheetData>
    <row r="1" spans="1:7" ht="15" customHeight="1" x14ac:dyDescent="0.25">
      <c r="A1" s="4"/>
      <c r="B1" s="4"/>
      <c r="C1" s="4"/>
      <c r="D1" s="4"/>
      <c r="E1" s="4"/>
      <c r="F1" s="4"/>
      <c r="G1" s="4"/>
    </row>
    <row r="2" spans="1:7" ht="15" customHeight="1" x14ac:dyDescent="0.25">
      <c r="A2" s="4"/>
      <c r="B2" s="4"/>
      <c r="C2" s="4"/>
      <c r="D2" s="4"/>
      <c r="E2" s="4"/>
      <c r="F2" s="4"/>
      <c r="G2" s="4"/>
    </row>
    <row r="3" spans="1:7" ht="15" customHeight="1" x14ac:dyDescent="0.25">
      <c r="A3" s="4"/>
      <c r="B3" s="4"/>
      <c r="C3" s="4"/>
      <c r="D3" s="4"/>
      <c r="E3" s="4"/>
      <c r="F3" s="4"/>
      <c r="G3" s="4"/>
    </row>
    <row r="4" spans="1:7" ht="15" customHeight="1" x14ac:dyDescent="0.25">
      <c r="A4" s="4"/>
      <c r="B4" s="4"/>
      <c r="C4" s="4"/>
      <c r="D4" s="4"/>
      <c r="E4" s="4"/>
      <c r="F4" s="4"/>
      <c r="G4" s="4"/>
    </row>
    <row r="5" spans="1:7" ht="15" customHeight="1" x14ac:dyDescent="0.25">
      <c r="A5" s="4"/>
      <c r="B5" s="4"/>
      <c r="C5" s="4"/>
      <c r="D5" s="4"/>
      <c r="E5" s="4"/>
      <c r="F5" s="4"/>
      <c r="G5" s="4"/>
    </row>
    <row r="6" spans="1:7" ht="15" customHeight="1" x14ac:dyDescent="0.25">
      <c r="A6" s="4"/>
      <c r="B6" s="4"/>
      <c r="C6" s="4"/>
      <c r="D6" s="4"/>
      <c r="E6" s="4"/>
      <c r="F6" s="4"/>
      <c r="G6" s="4"/>
    </row>
    <row r="7" spans="1:7" ht="15" customHeight="1" x14ac:dyDescent="0.25">
      <c r="A7" s="4"/>
      <c r="B7" s="4"/>
      <c r="C7" s="4"/>
      <c r="D7" s="4"/>
      <c r="E7" s="4"/>
      <c r="F7" s="4"/>
      <c r="G7" s="4"/>
    </row>
    <row r="8" spans="1:7" ht="15" customHeight="1" x14ac:dyDescent="0.25">
      <c r="A8" s="4"/>
      <c r="B8" s="4"/>
      <c r="C8" s="5"/>
      <c r="D8" s="4"/>
      <c r="E8" s="25"/>
      <c r="F8" s="25"/>
      <c r="G8" s="4"/>
    </row>
    <row r="9" spans="1:7" ht="12" customHeight="1" x14ac:dyDescent="0.25">
      <c r="A9" s="4"/>
      <c r="B9" s="92" t="s">
        <v>0</v>
      </c>
      <c r="C9" s="93" t="s">
        <v>1</v>
      </c>
      <c r="D9" s="6"/>
      <c r="E9" s="106" t="s">
        <v>2</v>
      </c>
      <c r="F9" s="107"/>
      <c r="G9" s="97">
        <v>6000</v>
      </c>
    </row>
    <row r="10" spans="1:7" ht="15" customHeight="1" x14ac:dyDescent="0.25">
      <c r="A10" s="4"/>
      <c r="B10" s="3" t="s">
        <v>3</v>
      </c>
      <c r="C10" s="94" t="s">
        <v>4</v>
      </c>
      <c r="D10" s="7"/>
      <c r="E10" s="104" t="s">
        <v>5</v>
      </c>
      <c r="F10" s="105"/>
      <c r="G10" s="95" t="s">
        <v>6</v>
      </c>
    </row>
    <row r="11" spans="1:7" ht="15" customHeight="1" x14ac:dyDescent="0.25">
      <c r="A11" s="4"/>
      <c r="B11" s="3" t="s">
        <v>7</v>
      </c>
      <c r="C11" s="95" t="s">
        <v>8</v>
      </c>
      <c r="D11" s="7"/>
      <c r="E11" s="104" t="s">
        <v>9</v>
      </c>
      <c r="F11" s="105"/>
      <c r="G11" s="98">
        <v>950</v>
      </c>
    </row>
    <row r="12" spans="1:7" ht="15" customHeight="1" x14ac:dyDescent="0.25">
      <c r="A12" s="4"/>
      <c r="B12" s="3" t="s">
        <v>10</v>
      </c>
      <c r="C12" s="96" t="s">
        <v>113</v>
      </c>
      <c r="D12" s="7"/>
      <c r="E12" s="77" t="s">
        <v>11</v>
      </c>
      <c r="F12" s="82"/>
      <c r="G12" s="89">
        <f>(G9*G11)</f>
        <v>5700000</v>
      </c>
    </row>
    <row r="13" spans="1:7" ht="15" customHeight="1" x14ac:dyDescent="0.25">
      <c r="A13" s="4"/>
      <c r="B13" s="3" t="s">
        <v>12</v>
      </c>
      <c r="C13" s="96" t="s">
        <v>114</v>
      </c>
      <c r="D13" s="7"/>
      <c r="E13" s="104" t="s">
        <v>13</v>
      </c>
      <c r="F13" s="105"/>
      <c r="G13" s="95" t="s">
        <v>14</v>
      </c>
    </row>
    <row r="14" spans="1:7" ht="45" customHeight="1" x14ac:dyDescent="0.25">
      <c r="A14" s="4"/>
      <c r="B14" s="3" t="s">
        <v>15</v>
      </c>
      <c r="C14" s="96" t="s">
        <v>115</v>
      </c>
      <c r="D14" s="7"/>
      <c r="E14" s="104" t="s">
        <v>16</v>
      </c>
      <c r="F14" s="105"/>
      <c r="G14" s="95" t="s">
        <v>6</v>
      </c>
    </row>
    <row r="15" spans="1:7" ht="15" customHeight="1" x14ac:dyDescent="0.25">
      <c r="A15" s="4"/>
      <c r="B15" s="3" t="s">
        <v>17</v>
      </c>
      <c r="C15" s="95" t="s">
        <v>116</v>
      </c>
      <c r="D15" s="7"/>
      <c r="E15" s="108" t="s">
        <v>18</v>
      </c>
      <c r="F15" s="109"/>
      <c r="G15" s="96" t="s">
        <v>19</v>
      </c>
    </row>
    <row r="16" spans="1:7" ht="12" customHeight="1" x14ac:dyDescent="0.25">
      <c r="A16" s="4"/>
      <c r="B16" s="13"/>
      <c r="C16" s="14"/>
      <c r="D16" s="7"/>
      <c r="E16" s="7"/>
      <c r="F16" s="7"/>
      <c r="G16" s="15"/>
    </row>
    <row r="17" spans="1:7" ht="12" customHeight="1" x14ac:dyDescent="0.25">
      <c r="A17" s="4"/>
      <c r="B17" s="110" t="s">
        <v>20</v>
      </c>
      <c r="C17" s="111"/>
      <c r="D17" s="111"/>
      <c r="E17" s="111"/>
      <c r="F17" s="111"/>
      <c r="G17" s="111"/>
    </row>
    <row r="18" spans="1:7" ht="12" customHeight="1" x14ac:dyDescent="0.25">
      <c r="A18" s="4"/>
      <c r="B18" s="6"/>
      <c r="C18" s="8"/>
      <c r="D18" s="8"/>
      <c r="E18" s="8"/>
      <c r="F18" s="6"/>
      <c r="G18" s="6"/>
    </row>
    <row r="19" spans="1:7" ht="12" customHeight="1" x14ac:dyDescent="0.25">
      <c r="A19" s="4"/>
      <c r="B19" s="66" t="s">
        <v>21</v>
      </c>
      <c r="C19" s="9"/>
      <c r="D19" s="9"/>
      <c r="E19" s="9"/>
      <c r="F19" s="9"/>
      <c r="G19" s="9"/>
    </row>
    <row r="20" spans="1:7" ht="24" customHeight="1" x14ac:dyDescent="0.25">
      <c r="A20" s="4"/>
      <c r="B20" s="69" t="s">
        <v>22</v>
      </c>
      <c r="C20" s="69" t="s">
        <v>23</v>
      </c>
      <c r="D20" s="69" t="s">
        <v>24</v>
      </c>
      <c r="E20" s="69" t="s">
        <v>25</v>
      </c>
      <c r="F20" s="69" t="s">
        <v>26</v>
      </c>
      <c r="G20" s="69" t="s">
        <v>27</v>
      </c>
    </row>
    <row r="21" spans="1:7" ht="12.95" customHeight="1" x14ac:dyDescent="0.25">
      <c r="A21" s="4"/>
      <c r="B21" s="86" t="s">
        <v>28</v>
      </c>
      <c r="C21" s="87" t="s">
        <v>29</v>
      </c>
      <c r="D21" s="88">
        <v>2</v>
      </c>
      <c r="E21" s="87" t="s">
        <v>30</v>
      </c>
      <c r="F21" s="89">
        <v>35000</v>
      </c>
      <c r="G21" s="89">
        <f>(D21*F21)</f>
        <v>70000</v>
      </c>
    </row>
    <row r="22" spans="1:7" ht="12.95" customHeight="1" x14ac:dyDescent="0.25">
      <c r="A22" s="4"/>
      <c r="B22" s="86" t="s">
        <v>31</v>
      </c>
      <c r="C22" s="87" t="s">
        <v>29</v>
      </c>
      <c r="D22" s="88">
        <v>4</v>
      </c>
      <c r="E22" s="87" t="s">
        <v>32</v>
      </c>
      <c r="F22" s="89">
        <v>35000</v>
      </c>
      <c r="G22" s="89">
        <f>(D22*F22)</f>
        <v>140000</v>
      </c>
    </row>
    <row r="23" spans="1:7" ht="12.95" customHeight="1" x14ac:dyDescent="0.25">
      <c r="A23" s="4"/>
      <c r="B23" s="86" t="s">
        <v>33</v>
      </c>
      <c r="C23" s="87" t="s">
        <v>29</v>
      </c>
      <c r="D23" s="88">
        <v>12</v>
      </c>
      <c r="E23" s="87" t="s">
        <v>34</v>
      </c>
      <c r="F23" s="89">
        <v>35000</v>
      </c>
      <c r="G23" s="89">
        <f>(D23*F23)</f>
        <v>420000</v>
      </c>
    </row>
    <row r="24" spans="1:7" ht="12.95" customHeight="1" x14ac:dyDescent="0.25">
      <c r="A24" s="4"/>
      <c r="B24" s="86" t="s">
        <v>35</v>
      </c>
      <c r="C24" s="87" t="s">
        <v>29</v>
      </c>
      <c r="D24" s="88">
        <v>1</v>
      </c>
      <c r="E24" s="87" t="s">
        <v>36</v>
      </c>
      <c r="F24" s="89">
        <v>35000</v>
      </c>
      <c r="G24" s="89">
        <f t="shared" ref="G24:G25" si="0">(D24*F24)</f>
        <v>35000</v>
      </c>
    </row>
    <row r="25" spans="1:7" ht="12.95" customHeight="1" x14ac:dyDescent="0.25">
      <c r="A25" s="4"/>
      <c r="B25" s="86" t="s">
        <v>37</v>
      </c>
      <c r="C25" s="87" t="s">
        <v>29</v>
      </c>
      <c r="D25" s="88">
        <v>40</v>
      </c>
      <c r="E25" s="87" t="s">
        <v>38</v>
      </c>
      <c r="F25" s="89">
        <v>35000</v>
      </c>
      <c r="G25" s="89">
        <f t="shared" si="0"/>
        <v>1400000</v>
      </c>
    </row>
    <row r="26" spans="1:7" ht="12.75" customHeight="1" x14ac:dyDescent="0.25">
      <c r="A26" s="4"/>
      <c r="B26" s="68" t="s">
        <v>39</v>
      </c>
      <c r="C26" s="74"/>
      <c r="D26" s="74"/>
      <c r="E26" s="74">
        <v>250</v>
      </c>
      <c r="F26" s="75"/>
      <c r="G26" s="76">
        <f>SUM(G21:G25)</f>
        <v>2065000</v>
      </c>
    </row>
    <row r="27" spans="1:7" ht="12" customHeight="1" x14ac:dyDescent="0.25">
      <c r="A27" s="4"/>
      <c r="B27" s="26"/>
      <c r="C27" s="26"/>
      <c r="D27" s="26"/>
      <c r="E27" s="26"/>
      <c r="F27" s="27"/>
      <c r="G27" s="27"/>
    </row>
    <row r="28" spans="1:7" ht="12" customHeight="1" x14ac:dyDescent="0.25">
      <c r="A28" s="4"/>
      <c r="B28" s="66" t="s">
        <v>40</v>
      </c>
      <c r="C28" s="28"/>
      <c r="D28" s="28"/>
      <c r="E28" s="28"/>
      <c r="F28" s="29"/>
      <c r="G28" s="29"/>
    </row>
    <row r="29" spans="1:7" ht="24" customHeight="1" x14ac:dyDescent="0.25">
      <c r="A29" s="4"/>
      <c r="B29" s="67" t="s">
        <v>22</v>
      </c>
      <c r="C29" s="69" t="s">
        <v>23</v>
      </c>
      <c r="D29" s="69" t="s">
        <v>24</v>
      </c>
      <c r="E29" s="67" t="s">
        <v>25</v>
      </c>
      <c r="F29" s="69" t="s">
        <v>26</v>
      </c>
      <c r="G29" s="67" t="s">
        <v>27</v>
      </c>
    </row>
    <row r="30" spans="1:7" ht="12" customHeight="1" x14ac:dyDescent="0.25">
      <c r="A30" s="4"/>
      <c r="B30" s="99" t="s">
        <v>41</v>
      </c>
      <c r="C30" s="91"/>
      <c r="D30" s="91"/>
      <c r="E30" s="91"/>
      <c r="F30" s="90"/>
      <c r="G30" s="90"/>
    </row>
    <row r="31" spans="1:7" ht="12" customHeight="1" x14ac:dyDescent="0.25">
      <c r="A31" s="4"/>
      <c r="B31" s="68" t="s">
        <v>42</v>
      </c>
      <c r="C31" s="74"/>
      <c r="D31" s="74"/>
      <c r="E31" s="74"/>
      <c r="F31" s="75"/>
      <c r="G31" s="75"/>
    </row>
    <row r="32" spans="1:7" ht="12" customHeight="1" x14ac:dyDescent="0.25">
      <c r="A32" s="4"/>
      <c r="B32" s="26"/>
      <c r="C32" s="26"/>
      <c r="D32" s="26"/>
      <c r="E32" s="26"/>
      <c r="F32" s="27"/>
      <c r="G32" s="27"/>
    </row>
    <row r="33" spans="1:11" ht="12" customHeight="1" x14ac:dyDescent="0.25">
      <c r="A33" s="4"/>
      <c r="B33" s="66" t="s">
        <v>43</v>
      </c>
      <c r="C33" s="28"/>
      <c r="D33" s="28"/>
      <c r="E33" s="28"/>
      <c r="F33" s="29"/>
      <c r="G33" s="29"/>
    </row>
    <row r="34" spans="1:11" ht="24" customHeight="1" x14ac:dyDescent="0.25">
      <c r="A34" s="4"/>
      <c r="B34" s="67" t="s">
        <v>22</v>
      </c>
      <c r="C34" s="67" t="s">
        <v>23</v>
      </c>
      <c r="D34" s="67" t="s">
        <v>24</v>
      </c>
      <c r="E34" s="67" t="s">
        <v>25</v>
      </c>
      <c r="F34" s="69" t="s">
        <v>26</v>
      </c>
      <c r="G34" s="67" t="s">
        <v>27</v>
      </c>
    </row>
    <row r="35" spans="1:11" ht="12.95" customHeight="1" x14ac:dyDescent="0.25">
      <c r="A35" s="4"/>
      <c r="B35" s="86" t="s">
        <v>107</v>
      </c>
      <c r="C35" s="87" t="s">
        <v>106</v>
      </c>
      <c r="D35" s="88">
        <v>2</v>
      </c>
      <c r="E35" s="87" t="s">
        <v>44</v>
      </c>
      <c r="F35" s="89">
        <v>30000</v>
      </c>
      <c r="G35" s="89">
        <f t="shared" ref="G35:G39" si="1">(D35*F35)</f>
        <v>60000</v>
      </c>
    </row>
    <row r="36" spans="1:11" ht="12.95" customHeight="1" x14ac:dyDescent="0.25">
      <c r="A36" s="4"/>
      <c r="B36" s="86" t="s">
        <v>45</v>
      </c>
      <c r="C36" s="87" t="s">
        <v>106</v>
      </c>
      <c r="D36" s="88">
        <v>5</v>
      </c>
      <c r="E36" s="87" t="s">
        <v>46</v>
      </c>
      <c r="F36" s="89">
        <v>30000</v>
      </c>
      <c r="G36" s="89">
        <f t="shared" si="1"/>
        <v>150000</v>
      </c>
    </row>
    <row r="37" spans="1:11" ht="12.95" customHeight="1" x14ac:dyDescent="0.25">
      <c r="A37" s="4"/>
      <c r="B37" s="86" t="s">
        <v>108</v>
      </c>
      <c r="C37" s="87" t="s">
        <v>106</v>
      </c>
      <c r="D37" s="88">
        <v>4</v>
      </c>
      <c r="E37" s="87" t="s">
        <v>46</v>
      </c>
      <c r="F37" s="89">
        <v>30000</v>
      </c>
      <c r="G37" s="89">
        <f t="shared" si="1"/>
        <v>120000</v>
      </c>
    </row>
    <row r="38" spans="1:11" ht="12.95" customHeight="1" x14ac:dyDescent="0.25">
      <c r="A38" s="4"/>
      <c r="B38" s="86" t="s">
        <v>109</v>
      </c>
      <c r="C38" s="87" t="s">
        <v>106</v>
      </c>
      <c r="D38" s="88">
        <v>1</v>
      </c>
      <c r="E38" s="87" t="s">
        <v>46</v>
      </c>
      <c r="F38" s="89">
        <v>40000</v>
      </c>
      <c r="G38" s="89">
        <f t="shared" si="1"/>
        <v>40000</v>
      </c>
    </row>
    <row r="39" spans="1:11" ht="12.95" customHeight="1" x14ac:dyDescent="0.25">
      <c r="A39" s="4"/>
      <c r="B39" s="86" t="s">
        <v>47</v>
      </c>
      <c r="C39" s="87" t="s">
        <v>106</v>
      </c>
      <c r="D39" s="88">
        <v>1</v>
      </c>
      <c r="E39" s="87" t="s">
        <v>48</v>
      </c>
      <c r="F39" s="89">
        <v>25000</v>
      </c>
      <c r="G39" s="89">
        <f t="shared" si="1"/>
        <v>25000</v>
      </c>
    </row>
    <row r="40" spans="1:11" ht="12.75" customHeight="1" x14ac:dyDescent="0.25">
      <c r="A40" s="4"/>
      <c r="B40" s="68" t="s">
        <v>49</v>
      </c>
      <c r="C40" s="74"/>
      <c r="D40" s="74"/>
      <c r="E40" s="74"/>
      <c r="F40" s="75"/>
      <c r="G40" s="76">
        <f>SUM(G35:G39)</f>
        <v>395000</v>
      </c>
    </row>
    <row r="41" spans="1:11" ht="12.75" customHeight="1" x14ac:dyDescent="0.25">
      <c r="A41" s="4"/>
      <c r="B41" s="30"/>
      <c r="C41" s="31"/>
      <c r="D41" s="32"/>
      <c r="E41" s="33"/>
      <c r="F41" s="34"/>
      <c r="G41" s="34"/>
    </row>
    <row r="42" spans="1:11" ht="12" customHeight="1" x14ac:dyDescent="0.25">
      <c r="A42" s="4"/>
      <c r="B42" s="66" t="s">
        <v>50</v>
      </c>
      <c r="C42" s="28"/>
      <c r="D42" s="28"/>
      <c r="E42" s="28"/>
      <c r="F42" s="29"/>
      <c r="G42" s="29"/>
    </row>
    <row r="43" spans="1:11" ht="24" customHeight="1" x14ac:dyDescent="0.25">
      <c r="A43" s="4"/>
      <c r="B43" s="78" t="s">
        <v>51</v>
      </c>
      <c r="C43" s="69" t="s">
        <v>52</v>
      </c>
      <c r="D43" s="69" t="s">
        <v>53</v>
      </c>
      <c r="E43" s="69" t="s">
        <v>25</v>
      </c>
      <c r="F43" s="69" t="s">
        <v>26</v>
      </c>
      <c r="G43" s="69" t="s">
        <v>27</v>
      </c>
      <c r="K43" s="2"/>
    </row>
    <row r="44" spans="1:11" ht="12.75" customHeight="1" x14ac:dyDescent="0.25">
      <c r="A44" s="4"/>
      <c r="B44" s="79" t="s">
        <v>54</v>
      </c>
      <c r="C44" s="81"/>
      <c r="D44" s="82"/>
      <c r="E44" s="81"/>
      <c r="F44" s="83"/>
      <c r="G44" s="83"/>
    </row>
    <row r="45" spans="1:11" ht="12.75" customHeight="1" x14ac:dyDescent="0.25">
      <c r="A45" s="4"/>
      <c r="B45" s="80" t="s">
        <v>55</v>
      </c>
      <c r="C45" s="84" t="s">
        <v>56</v>
      </c>
      <c r="D45" s="85">
        <v>240</v>
      </c>
      <c r="E45" s="84" t="s">
        <v>57</v>
      </c>
      <c r="F45" s="83">
        <v>1000</v>
      </c>
      <c r="G45" s="83">
        <f>(D45*F45)</f>
        <v>240000</v>
      </c>
    </row>
    <row r="46" spans="1:11" ht="12.75" customHeight="1" x14ac:dyDescent="0.25">
      <c r="A46" s="4"/>
      <c r="B46" s="80" t="s">
        <v>58</v>
      </c>
      <c r="C46" s="84" t="s">
        <v>56</v>
      </c>
      <c r="D46" s="85">
        <v>120</v>
      </c>
      <c r="E46" s="84" t="s">
        <v>57</v>
      </c>
      <c r="F46" s="83">
        <v>1400</v>
      </c>
      <c r="G46" s="83">
        <f>(D46*F46)</f>
        <v>168000</v>
      </c>
    </row>
    <row r="47" spans="1:11" ht="12.75" customHeight="1" x14ac:dyDescent="0.25">
      <c r="A47" s="4"/>
      <c r="B47" s="80" t="s">
        <v>59</v>
      </c>
      <c r="C47" s="84" t="s">
        <v>56</v>
      </c>
      <c r="D47" s="85">
        <v>270</v>
      </c>
      <c r="E47" s="84" t="s">
        <v>57</v>
      </c>
      <c r="F47" s="83">
        <v>1100</v>
      </c>
      <c r="G47" s="83">
        <f t="shared" ref="G47:G58" si="2">(D47*F47)</f>
        <v>297000</v>
      </c>
    </row>
    <row r="48" spans="1:11" ht="12.75" customHeight="1" x14ac:dyDescent="0.25">
      <c r="A48" s="4"/>
      <c r="B48" s="80" t="s">
        <v>60</v>
      </c>
      <c r="C48" s="84" t="s">
        <v>56</v>
      </c>
      <c r="D48" s="85">
        <v>12</v>
      </c>
      <c r="E48" s="84" t="s">
        <v>57</v>
      </c>
      <c r="F48" s="83">
        <v>1000</v>
      </c>
      <c r="G48" s="83">
        <f t="shared" si="2"/>
        <v>12000</v>
      </c>
    </row>
    <row r="49" spans="1:7" ht="12.75" customHeight="1" x14ac:dyDescent="0.25">
      <c r="A49" s="4"/>
      <c r="B49" s="80" t="s">
        <v>61</v>
      </c>
      <c r="C49" s="84" t="s">
        <v>56</v>
      </c>
      <c r="D49" s="85">
        <v>42</v>
      </c>
      <c r="E49" s="84" t="s">
        <v>62</v>
      </c>
      <c r="F49" s="83">
        <v>1640</v>
      </c>
      <c r="G49" s="83">
        <f t="shared" si="2"/>
        <v>68880</v>
      </c>
    </row>
    <row r="50" spans="1:7" ht="12.75" customHeight="1" x14ac:dyDescent="0.25">
      <c r="A50" s="4"/>
      <c r="B50" s="80" t="s">
        <v>63</v>
      </c>
      <c r="C50" s="84" t="s">
        <v>64</v>
      </c>
      <c r="D50" s="85">
        <v>2</v>
      </c>
      <c r="E50" s="84" t="s">
        <v>48</v>
      </c>
      <c r="F50" s="83">
        <v>10000</v>
      </c>
      <c r="G50" s="83">
        <f t="shared" si="2"/>
        <v>20000</v>
      </c>
    </row>
    <row r="51" spans="1:7" ht="12.75" customHeight="1" x14ac:dyDescent="0.25">
      <c r="A51" s="4"/>
      <c r="B51" s="79" t="s">
        <v>65</v>
      </c>
      <c r="C51" s="81"/>
      <c r="D51" s="82"/>
      <c r="E51" s="81"/>
      <c r="F51" s="83"/>
      <c r="G51" s="83"/>
    </row>
    <row r="52" spans="1:7" ht="12.75" customHeight="1" x14ac:dyDescent="0.25">
      <c r="A52" s="4"/>
      <c r="B52" s="80" t="s">
        <v>66</v>
      </c>
      <c r="C52" s="84" t="s">
        <v>67</v>
      </c>
      <c r="D52" s="85">
        <v>8</v>
      </c>
      <c r="E52" s="84" t="s">
        <v>68</v>
      </c>
      <c r="F52" s="83">
        <v>16510</v>
      </c>
      <c r="G52" s="83">
        <f t="shared" si="2"/>
        <v>132080</v>
      </c>
    </row>
    <row r="53" spans="1:7" ht="12.75" customHeight="1" x14ac:dyDescent="0.25">
      <c r="A53" s="4"/>
      <c r="B53" s="80" t="s">
        <v>110</v>
      </c>
      <c r="C53" s="84" t="s">
        <v>67</v>
      </c>
      <c r="D53" s="85">
        <v>3</v>
      </c>
      <c r="E53" s="84" t="s">
        <v>30</v>
      </c>
      <c r="F53" s="83">
        <v>19700</v>
      </c>
      <c r="G53" s="83">
        <f t="shared" si="2"/>
        <v>59100</v>
      </c>
    </row>
    <row r="54" spans="1:7" ht="12.75" customHeight="1" x14ac:dyDescent="0.25">
      <c r="A54" s="4"/>
      <c r="B54" s="80" t="s">
        <v>111</v>
      </c>
      <c r="C54" s="84" t="s">
        <v>67</v>
      </c>
      <c r="D54" s="85">
        <v>2</v>
      </c>
      <c r="E54" s="84" t="s">
        <v>69</v>
      </c>
      <c r="F54" s="83">
        <v>8800</v>
      </c>
      <c r="G54" s="83">
        <f t="shared" si="2"/>
        <v>17600</v>
      </c>
    </row>
    <row r="55" spans="1:7" ht="12.75" customHeight="1" x14ac:dyDescent="0.25">
      <c r="A55" s="4"/>
      <c r="B55" s="80" t="s">
        <v>112</v>
      </c>
      <c r="C55" s="84" t="s">
        <v>67</v>
      </c>
      <c r="D55" s="85">
        <v>2</v>
      </c>
      <c r="E55" s="84" t="s">
        <v>44</v>
      </c>
      <c r="F55" s="83">
        <v>50000</v>
      </c>
      <c r="G55" s="83">
        <f t="shared" si="2"/>
        <v>100000</v>
      </c>
    </row>
    <row r="56" spans="1:7" ht="12.75" customHeight="1" x14ac:dyDescent="0.25">
      <c r="A56" s="4"/>
      <c r="B56" s="79" t="s">
        <v>70</v>
      </c>
      <c r="C56" s="81"/>
      <c r="D56" s="82"/>
      <c r="E56" s="81"/>
      <c r="F56" s="83"/>
      <c r="G56" s="83">
        <f t="shared" si="2"/>
        <v>0</v>
      </c>
    </row>
    <row r="57" spans="1:7" ht="12.75" customHeight="1" x14ac:dyDescent="0.25">
      <c r="A57" s="4"/>
      <c r="B57" s="80" t="s">
        <v>71</v>
      </c>
      <c r="C57" s="81" t="s">
        <v>67</v>
      </c>
      <c r="D57" s="82">
        <v>0.2</v>
      </c>
      <c r="E57" s="81" t="s">
        <v>72</v>
      </c>
      <c r="F57" s="83">
        <v>56000</v>
      </c>
      <c r="G57" s="83">
        <f t="shared" si="2"/>
        <v>11200</v>
      </c>
    </row>
    <row r="58" spans="1:7" ht="12.75" customHeight="1" x14ac:dyDescent="0.25">
      <c r="A58" s="4"/>
      <c r="B58" s="80" t="s">
        <v>73</v>
      </c>
      <c r="C58" s="81" t="s">
        <v>56</v>
      </c>
      <c r="D58" s="82">
        <v>2</v>
      </c>
      <c r="E58" s="81" t="s">
        <v>74</v>
      </c>
      <c r="F58" s="83">
        <v>15200</v>
      </c>
      <c r="G58" s="83">
        <f t="shared" si="2"/>
        <v>30400</v>
      </c>
    </row>
    <row r="59" spans="1:7" ht="13.5" customHeight="1" x14ac:dyDescent="0.25">
      <c r="A59" s="4"/>
      <c r="B59" s="68" t="s">
        <v>75</v>
      </c>
      <c r="C59" s="74"/>
      <c r="D59" s="74"/>
      <c r="E59" s="74"/>
      <c r="F59" s="75"/>
      <c r="G59" s="76">
        <f>SUM(G44:G58)</f>
        <v>1156260</v>
      </c>
    </row>
    <row r="60" spans="1:7" ht="12" customHeight="1" x14ac:dyDescent="0.25">
      <c r="A60" s="4"/>
      <c r="B60" s="26"/>
      <c r="C60" s="26"/>
      <c r="D60" s="26"/>
      <c r="E60" s="35"/>
      <c r="F60" s="27"/>
      <c r="G60" s="27"/>
    </row>
    <row r="61" spans="1:7" ht="12" customHeight="1" x14ac:dyDescent="0.25">
      <c r="A61" s="4"/>
      <c r="B61" s="66" t="s">
        <v>76</v>
      </c>
      <c r="C61" s="28"/>
      <c r="D61" s="28"/>
      <c r="E61" s="28"/>
      <c r="F61" s="29"/>
      <c r="G61" s="29"/>
    </row>
    <row r="62" spans="1:7" ht="24" customHeight="1" x14ac:dyDescent="0.25">
      <c r="A62" s="4"/>
      <c r="B62" s="67" t="s">
        <v>77</v>
      </c>
      <c r="C62" s="69" t="s">
        <v>52</v>
      </c>
      <c r="D62" s="69" t="s">
        <v>53</v>
      </c>
      <c r="E62" s="67" t="s">
        <v>25</v>
      </c>
      <c r="F62" s="69" t="s">
        <v>26</v>
      </c>
      <c r="G62" s="67" t="s">
        <v>27</v>
      </c>
    </row>
    <row r="63" spans="1:7" ht="12.75" customHeight="1" x14ac:dyDescent="0.25">
      <c r="A63" s="4"/>
      <c r="B63" s="100" t="s">
        <v>41</v>
      </c>
      <c r="C63" s="70"/>
      <c r="D63" s="71"/>
      <c r="E63" s="72"/>
      <c r="F63" s="73"/>
      <c r="G63" s="71"/>
    </row>
    <row r="64" spans="1:7" ht="13.5" customHeight="1" x14ac:dyDescent="0.25">
      <c r="A64" s="4"/>
      <c r="B64" s="68" t="s">
        <v>78</v>
      </c>
      <c r="C64" s="74"/>
      <c r="D64" s="74"/>
      <c r="E64" s="74"/>
      <c r="F64" s="75"/>
      <c r="G64" s="76"/>
    </row>
    <row r="65" spans="1:7" ht="12" customHeight="1" x14ac:dyDescent="0.25">
      <c r="A65" s="4"/>
      <c r="B65" s="26"/>
      <c r="C65" s="26"/>
      <c r="D65" s="26"/>
      <c r="E65" s="26"/>
      <c r="F65" s="27"/>
      <c r="G65" s="27"/>
    </row>
    <row r="66" spans="1:7" ht="12" customHeight="1" x14ac:dyDescent="0.25">
      <c r="A66" s="4"/>
      <c r="B66" s="49" t="s">
        <v>79</v>
      </c>
      <c r="C66" s="50"/>
      <c r="D66" s="50"/>
      <c r="E66" s="50"/>
      <c r="F66" s="50"/>
      <c r="G66" s="51">
        <f>G26+G40+G59</f>
        <v>3616260</v>
      </c>
    </row>
    <row r="67" spans="1:7" ht="12" customHeight="1" x14ac:dyDescent="0.25">
      <c r="A67" s="4"/>
      <c r="B67" s="52" t="s">
        <v>80</v>
      </c>
      <c r="C67" s="11"/>
      <c r="D67" s="11"/>
      <c r="E67" s="11"/>
      <c r="F67" s="11"/>
      <c r="G67" s="53">
        <f>G66*0.05</f>
        <v>180813</v>
      </c>
    </row>
    <row r="68" spans="1:7" ht="12" customHeight="1" x14ac:dyDescent="0.25">
      <c r="A68" s="4"/>
      <c r="B68" s="54" t="s">
        <v>81</v>
      </c>
      <c r="C68" s="10"/>
      <c r="D68" s="10"/>
      <c r="E68" s="10"/>
      <c r="F68" s="10"/>
      <c r="G68" s="55">
        <f>G67+G66</f>
        <v>3797073</v>
      </c>
    </row>
    <row r="69" spans="1:7" ht="12" customHeight="1" x14ac:dyDescent="0.25">
      <c r="A69" s="4"/>
      <c r="B69" s="52" t="s">
        <v>82</v>
      </c>
      <c r="C69" s="11"/>
      <c r="D69" s="11"/>
      <c r="E69" s="11"/>
      <c r="F69" s="11"/>
      <c r="G69" s="53">
        <f>G12</f>
        <v>5700000</v>
      </c>
    </row>
    <row r="70" spans="1:7" ht="12" customHeight="1" x14ac:dyDescent="0.25">
      <c r="A70" s="4"/>
      <c r="B70" s="56" t="s">
        <v>83</v>
      </c>
      <c r="C70" s="57"/>
      <c r="D70" s="57"/>
      <c r="E70" s="57"/>
      <c r="F70" s="57"/>
      <c r="G70" s="101">
        <f>G69-G68</f>
        <v>1902927</v>
      </c>
    </row>
    <row r="71" spans="1:7" ht="12" customHeight="1" x14ac:dyDescent="0.25">
      <c r="A71" s="4"/>
      <c r="B71" s="17" t="s">
        <v>84</v>
      </c>
      <c r="C71" s="18"/>
      <c r="D71" s="18"/>
      <c r="E71" s="18"/>
      <c r="F71" s="18"/>
      <c r="G71" s="19"/>
    </row>
    <row r="72" spans="1:7" ht="12.75" customHeight="1" x14ac:dyDescent="0.25">
      <c r="A72" s="4"/>
      <c r="B72" s="16"/>
      <c r="C72" s="18"/>
      <c r="D72" s="18"/>
      <c r="E72" s="18"/>
      <c r="F72" s="18"/>
      <c r="G72" s="19"/>
    </row>
    <row r="73" spans="1:7" ht="12" customHeight="1" thickBot="1" x14ac:dyDescent="0.3">
      <c r="A73" s="4"/>
      <c r="B73" s="20" t="s">
        <v>85</v>
      </c>
      <c r="C73" s="7"/>
      <c r="D73" s="7"/>
      <c r="E73" s="7"/>
      <c r="F73" s="7"/>
      <c r="G73" s="19"/>
    </row>
    <row r="74" spans="1:7" ht="12" customHeight="1" x14ac:dyDescent="0.25">
      <c r="A74" s="4"/>
      <c r="B74" s="58" t="s">
        <v>86</v>
      </c>
      <c r="C74" s="59"/>
      <c r="D74" s="59"/>
      <c r="E74" s="59"/>
      <c r="F74" s="60"/>
      <c r="G74" s="19"/>
    </row>
    <row r="75" spans="1:7" ht="12" customHeight="1" x14ac:dyDescent="0.25">
      <c r="A75" s="4"/>
      <c r="B75" s="61" t="s">
        <v>87</v>
      </c>
      <c r="C75" s="7"/>
      <c r="D75" s="7"/>
      <c r="E75" s="7"/>
      <c r="F75" s="62"/>
      <c r="G75" s="19"/>
    </row>
    <row r="76" spans="1:7" ht="12" customHeight="1" x14ac:dyDescent="0.25">
      <c r="A76" s="4"/>
      <c r="B76" s="61" t="s">
        <v>88</v>
      </c>
      <c r="C76" s="7"/>
      <c r="D76" s="7"/>
      <c r="E76" s="7"/>
      <c r="F76" s="62"/>
      <c r="G76" s="19"/>
    </row>
    <row r="77" spans="1:7" ht="12" customHeight="1" x14ac:dyDescent="0.25">
      <c r="A77" s="4"/>
      <c r="B77" s="61" t="s">
        <v>89</v>
      </c>
      <c r="C77" s="7"/>
      <c r="D77" s="7"/>
      <c r="E77" s="7"/>
      <c r="F77" s="62"/>
      <c r="G77" s="19"/>
    </row>
    <row r="78" spans="1:7" ht="12" customHeight="1" x14ac:dyDescent="0.25">
      <c r="A78" s="4"/>
      <c r="B78" s="61" t="s">
        <v>90</v>
      </c>
      <c r="C78" s="7"/>
      <c r="D78" s="7"/>
      <c r="E78" s="7"/>
      <c r="F78" s="62"/>
      <c r="G78" s="19"/>
    </row>
    <row r="79" spans="1:7" ht="12" customHeight="1" x14ac:dyDescent="0.25">
      <c r="A79" s="4"/>
      <c r="B79" s="61" t="s">
        <v>91</v>
      </c>
      <c r="C79" s="7"/>
      <c r="D79" s="7"/>
      <c r="E79" s="7"/>
      <c r="F79" s="62"/>
      <c r="G79" s="19"/>
    </row>
    <row r="80" spans="1:7" ht="12.75" customHeight="1" thickBot="1" x14ac:dyDescent="0.3">
      <c r="A80" s="4"/>
      <c r="B80" s="63" t="s">
        <v>92</v>
      </c>
      <c r="C80" s="64"/>
      <c r="D80" s="64"/>
      <c r="E80" s="64"/>
      <c r="F80" s="65"/>
      <c r="G80" s="19"/>
    </row>
    <row r="81" spans="1:7" ht="12.75" customHeight="1" x14ac:dyDescent="0.25">
      <c r="A81" s="4"/>
      <c r="B81" s="16"/>
      <c r="C81" s="7"/>
      <c r="D81" s="7"/>
      <c r="E81" s="7"/>
      <c r="F81" s="7"/>
      <c r="G81" s="19"/>
    </row>
    <row r="82" spans="1:7" ht="15" customHeight="1" x14ac:dyDescent="0.25">
      <c r="A82" s="4"/>
      <c r="B82" s="102" t="s">
        <v>93</v>
      </c>
      <c r="C82" s="103"/>
      <c r="D82" s="36"/>
      <c r="E82" s="21"/>
      <c r="F82" s="21"/>
      <c r="G82" s="19"/>
    </row>
    <row r="83" spans="1:7" ht="12" customHeight="1" x14ac:dyDescent="0.25">
      <c r="A83" s="4"/>
      <c r="B83" s="37" t="s">
        <v>77</v>
      </c>
      <c r="C83" s="37" t="s">
        <v>94</v>
      </c>
      <c r="D83" s="38" t="s">
        <v>95</v>
      </c>
      <c r="E83" s="21"/>
      <c r="F83" s="21"/>
      <c r="G83" s="19"/>
    </row>
    <row r="84" spans="1:7" ht="12" customHeight="1" x14ac:dyDescent="0.25">
      <c r="A84" s="4"/>
      <c r="B84" s="39" t="s">
        <v>96</v>
      </c>
      <c r="C84" s="40">
        <f>G26</f>
        <v>2065000</v>
      </c>
      <c r="D84" s="41">
        <f>(C84/C90)</f>
        <v>0.5438399525107892</v>
      </c>
      <c r="E84" s="21"/>
      <c r="F84" s="21"/>
      <c r="G84" s="19"/>
    </row>
    <row r="85" spans="1:7" ht="12" customHeight="1" x14ac:dyDescent="0.25">
      <c r="A85" s="4"/>
      <c r="B85" s="39" t="s">
        <v>97</v>
      </c>
      <c r="C85" s="42">
        <v>0</v>
      </c>
      <c r="D85" s="41">
        <v>0</v>
      </c>
      <c r="E85" s="21"/>
      <c r="F85" s="21"/>
      <c r="G85" s="19"/>
    </row>
    <row r="86" spans="1:7" ht="12" customHeight="1" x14ac:dyDescent="0.25">
      <c r="A86" s="4"/>
      <c r="B86" s="39" t="s">
        <v>98</v>
      </c>
      <c r="C86" s="40">
        <f>G40</f>
        <v>395000</v>
      </c>
      <c r="D86" s="41">
        <f>(C86/C90)</f>
        <v>0.10402749696937615</v>
      </c>
      <c r="E86" s="21"/>
      <c r="F86" s="21"/>
      <c r="G86" s="19"/>
    </row>
    <row r="87" spans="1:7" ht="12" customHeight="1" x14ac:dyDescent="0.25">
      <c r="A87" s="4"/>
      <c r="B87" s="39" t="s">
        <v>51</v>
      </c>
      <c r="C87" s="40">
        <f>G59</f>
        <v>1156260</v>
      </c>
      <c r="D87" s="41">
        <f>(C87/C90)</f>
        <v>0.30451350290078699</v>
      </c>
      <c r="E87" s="21"/>
      <c r="F87" s="21"/>
      <c r="G87" s="19"/>
    </row>
    <row r="88" spans="1:7" ht="12" customHeight="1" x14ac:dyDescent="0.25">
      <c r="A88" s="4"/>
      <c r="B88" s="39" t="s">
        <v>99</v>
      </c>
      <c r="C88" s="43">
        <v>0</v>
      </c>
      <c r="D88" s="41">
        <f>(C88/C90)</f>
        <v>0</v>
      </c>
      <c r="E88" s="22"/>
      <c r="F88" s="22"/>
      <c r="G88" s="19"/>
    </row>
    <row r="89" spans="1:7" ht="12" customHeight="1" x14ac:dyDescent="0.25">
      <c r="A89" s="4"/>
      <c r="B89" s="39" t="s">
        <v>100</v>
      </c>
      <c r="C89" s="43">
        <f>G67</f>
        <v>180813</v>
      </c>
      <c r="D89" s="41">
        <f>(C89/C90)</f>
        <v>4.7619047619047616E-2</v>
      </c>
      <c r="E89" s="22"/>
      <c r="F89" s="22"/>
      <c r="G89" s="19"/>
    </row>
    <row r="90" spans="1:7" ht="12.75" customHeight="1" x14ac:dyDescent="0.25">
      <c r="A90" s="4"/>
      <c r="B90" s="37" t="s">
        <v>101</v>
      </c>
      <c r="C90" s="44">
        <f>SUM(C84:C89)</f>
        <v>3797073</v>
      </c>
      <c r="D90" s="45">
        <f>SUM(D84:D89)</f>
        <v>1</v>
      </c>
      <c r="E90" s="22"/>
      <c r="F90" s="22"/>
      <c r="G90" s="19"/>
    </row>
    <row r="91" spans="1:7" ht="12" customHeight="1" x14ac:dyDescent="0.25">
      <c r="A91" s="4"/>
      <c r="B91" s="16"/>
      <c r="C91" s="18"/>
      <c r="D91" s="18"/>
      <c r="E91" s="18"/>
      <c r="F91" s="18"/>
      <c r="G91" s="19"/>
    </row>
    <row r="92" spans="1:7" ht="12.75" customHeight="1" x14ac:dyDescent="0.25">
      <c r="A92" s="4"/>
      <c r="B92" s="12"/>
      <c r="C92" s="18"/>
      <c r="D92" s="18"/>
      <c r="E92" s="18"/>
      <c r="F92" s="18"/>
      <c r="G92" s="19"/>
    </row>
    <row r="93" spans="1:7" ht="12" customHeight="1" x14ac:dyDescent="0.25">
      <c r="A93" s="4"/>
      <c r="B93" s="46"/>
      <c r="C93" s="47" t="s">
        <v>102</v>
      </c>
      <c r="D93" s="46"/>
      <c r="E93" s="46"/>
      <c r="F93" s="22"/>
      <c r="G93" s="19"/>
    </row>
    <row r="94" spans="1:7" ht="12" customHeight="1" x14ac:dyDescent="0.25">
      <c r="A94" s="4"/>
      <c r="B94" s="37" t="s">
        <v>103</v>
      </c>
      <c r="C94" s="48">
        <v>5000</v>
      </c>
      <c r="D94" s="48">
        <v>6000</v>
      </c>
      <c r="E94" s="48">
        <v>7000</v>
      </c>
      <c r="F94" s="23"/>
      <c r="G94" s="24"/>
    </row>
    <row r="95" spans="1:7" ht="12.75" customHeight="1" x14ac:dyDescent="0.25">
      <c r="A95" s="4"/>
      <c r="B95" s="37" t="s">
        <v>104</v>
      </c>
      <c r="C95" s="44">
        <f>(G68/C94)</f>
        <v>759.41459999999995</v>
      </c>
      <c r="D95" s="44">
        <f>(G68/D94)</f>
        <v>632.84550000000002</v>
      </c>
      <c r="E95" s="44">
        <f>(G68/E94)</f>
        <v>542.43899999999996</v>
      </c>
      <c r="F95" s="23"/>
      <c r="G95" s="24"/>
    </row>
    <row r="96" spans="1:7" ht="15.6" customHeight="1" x14ac:dyDescent="0.25">
      <c r="A96" s="4"/>
      <c r="B96" s="17" t="s">
        <v>105</v>
      </c>
      <c r="C96" s="7"/>
      <c r="D96" s="7"/>
      <c r="E96" s="7"/>
      <c r="F96" s="7"/>
      <c r="G96" s="7"/>
    </row>
  </sheetData>
  <mergeCells count="8">
    <mergeCell ref="B82:C82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Esparrago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dcterms:created xsi:type="dcterms:W3CDTF">2020-11-27T12:49:26Z</dcterms:created>
  <dcterms:modified xsi:type="dcterms:W3CDTF">2023-03-21T17:11:25Z</dcterms:modified>
  <cp:category/>
  <cp:contentStatus/>
</cp:coreProperties>
</file>