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zuniga\Desktop\00 - CREDITOS\00 - CRÉDITOS 2023\00 - fichas técnicas 2023\01 - FORMATO CORREGIDO\Visadas\"/>
    </mc:Choice>
  </mc:AlternateContent>
  <bookViews>
    <workbookView xWindow="-120" yWindow="-120" windowWidth="29040" windowHeight="15840"/>
  </bookViews>
  <sheets>
    <sheet name="ESPÁRRAGO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21" i="1" l="1"/>
  <c r="F22" i="1"/>
  <c r="F23" i="1"/>
  <c r="F47" i="1" l="1"/>
  <c r="F52" i="1"/>
  <c r="F34" i="1"/>
  <c r="F30" i="1"/>
  <c r="F32" i="1"/>
  <c r="F31" i="1"/>
  <c r="F33" i="1"/>
  <c r="F45" i="1"/>
  <c r="F41" i="1"/>
  <c r="F42" i="1"/>
  <c r="F44" i="1"/>
  <c r="F24" i="1"/>
  <c r="F54" i="1"/>
  <c r="F55" i="1" s="1"/>
  <c r="F40" i="1"/>
  <c r="F20" i="1"/>
  <c r="B80" i="1"/>
  <c r="C77" i="1" s="1"/>
  <c r="F11" i="1"/>
  <c r="F60" i="1" s="1"/>
  <c r="C74" i="1" l="1"/>
  <c r="C76" i="1"/>
  <c r="F35" i="1"/>
  <c r="C79" i="1"/>
  <c r="C78" i="1"/>
  <c r="F48" i="1"/>
  <c r="F25" i="1"/>
  <c r="C80" i="1" l="1"/>
  <c r="F57" i="1"/>
  <c r="F58" i="1" s="1"/>
  <c r="F59" i="1" s="1"/>
  <c r="C85" i="1" s="1"/>
  <c r="D85" i="1" l="1"/>
  <c r="B85" i="1"/>
  <c r="F61" i="1"/>
</calcChain>
</file>

<file path=xl/sharedStrings.xml><?xml version="1.0" encoding="utf-8"?>
<sst xmlns="http://schemas.openxmlformats.org/spreadsheetml/2006/main" count="143" uniqueCount="109">
  <si>
    <t>RUBRO O CULTIVO</t>
  </si>
  <si>
    <t>VARIEDAD</t>
  </si>
  <si>
    <t>U.C.157 F1- Espada</t>
  </si>
  <si>
    <t>FECHA ESTIMADA  PRECIO VENTA</t>
  </si>
  <si>
    <t xml:space="preserve">Septiembre - Noviembre </t>
  </si>
  <si>
    <t>NIVEL TECNOLÓGICO</t>
  </si>
  <si>
    <t>Medio</t>
  </si>
  <si>
    <t>REGIÓN</t>
  </si>
  <si>
    <t>Ñuble</t>
  </si>
  <si>
    <t>INGRESO ESPERADO, con IVA ($)</t>
  </si>
  <si>
    <t>AGENCIA DE ÁREA</t>
  </si>
  <si>
    <t>Chillán</t>
  </si>
  <si>
    <t>DESTINO PRODUCCION</t>
  </si>
  <si>
    <t>Mercado Local</t>
  </si>
  <si>
    <t>COMUNA/LOCALIDAD</t>
  </si>
  <si>
    <t>Todas las comunas del área</t>
  </si>
  <si>
    <t>FECHA DE COSECHA</t>
  </si>
  <si>
    <t>FECHA PRECIO INSUMOS</t>
  </si>
  <si>
    <t>CONTINGENCIA</t>
  </si>
  <si>
    <t>Sequía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</si>
  <si>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</si>
  <si>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</si>
  <si>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</si>
  <si>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</si>
  <si>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</si>
  <si>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</si>
  <si>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</si>
  <si>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</si>
  <si>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Riego</t>
  </si>
  <si>
    <t>Oct - Feb</t>
  </si>
  <si>
    <t>Aplicación Fertilizantes</t>
  </si>
  <si>
    <t>Ago - Sept</t>
  </si>
  <si>
    <t>Limpieza Manual</t>
  </si>
  <si>
    <t>Sept - Ene</t>
  </si>
  <si>
    <t>Aplicación Fitosanitarios</t>
  </si>
  <si>
    <t xml:space="preserve">Oct  </t>
  </si>
  <si>
    <t>Cosecha, Selección y carga</t>
  </si>
  <si>
    <t>kg</t>
  </si>
  <si>
    <t>Sept - Nov</t>
  </si>
  <si>
    <t>MAQUINARIA</t>
  </si>
  <si>
    <t>Aplicación de  Fitosanitarios</t>
  </si>
  <si>
    <t xml:space="preserve">Sept - Nov </t>
  </si>
  <si>
    <t>Poda de Post Cosecha</t>
  </si>
  <si>
    <t>Jun - Jul</t>
  </si>
  <si>
    <t>Aporca para Riego</t>
  </si>
  <si>
    <t xml:space="preserve">Sept  - Nov </t>
  </si>
  <si>
    <t xml:space="preserve">Trompo Abonador </t>
  </si>
  <si>
    <t>Acequiadura</t>
  </si>
  <si>
    <t>Subtotal Costo Maquinaria</t>
  </si>
  <si>
    <t>INSUMOS</t>
  </si>
  <si>
    <t>Insumos</t>
  </si>
  <si>
    <t>Unidad (Kg/l/u)</t>
  </si>
  <si>
    <t>FERTILIZANTES</t>
  </si>
  <si>
    <t>Ago-Sept</t>
  </si>
  <si>
    <t>Urea</t>
  </si>
  <si>
    <t>Ago</t>
  </si>
  <si>
    <t>Fosfimax 40 20</t>
  </si>
  <si>
    <t>lt</t>
  </si>
  <si>
    <t xml:space="preserve">Nov - Dic </t>
  </si>
  <si>
    <t>HERBICIDA</t>
  </si>
  <si>
    <t>Sencor 480 SC</t>
  </si>
  <si>
    <t>Linurex - Linuron</t>
  </si>
  <si>
    <t>Nov - Dic</t>
  </si>
  <si>
    <t>INSECTICIDA</t>
  </si>
  <si>
    <t>Dic</t>
  </si>
  <si>
    <t>Subtotal Insumos</t>
  </si>
  <si>
    <t>OTROS</t>
  </si>
  <si>
    <t>Item</t>
  </si>
  <si>
    <t>ARRIENDO DE TIERRAS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</si>
  <si>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</si>
  <si>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</si>
  <si>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</si>
  <si>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</si>
  <si>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</si>
  <si>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</si>
  <si>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</si>
  <si>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</si>
  <si>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</si>
  <si>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</si>
  <si>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</si>
  <si>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</si>
  <si>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</si>
  <si>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</si>
  <si>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</si>
  <si>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</si>
  <si>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</si>
  <si>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</si>
  <si>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</si>
  <si>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</si>
  <si>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</si>
  <si>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ESCENARIOS COSTO UNITARIO  ($/kg)</t>
  </si>
  <si>
    <t>(*): Este valor representa el valor mìnimo de venta del producto</t>
  </si>
  <si>
    <t>jh</t>
  </si>
  <si>
    <t>jm</t>
  </si>
  <si>
    <t xml:space="preserve">Zero 5 EC </t>
  </si>
  <si>
    <t>Analisis Foliar intermedio</t>
  </si>
  <si>
    <t>Espárrago (desde 2° año)</t>
  </si>
  <si>
    <t>RENDIMIENTO (Kg/Há)</t>
  </si>
  <si>
    <t>PRECIO ESPERADO ($/Kg)</t>
  </si>
  <si>
    <t>Subtotal Mano de Obra</t>
  </si>
  <si>
    <t xml:space="preserve">unidad  </t>
  </si>
  <si>
    <t>Super Fosfato Triple</t>
  </si>
  <si>
    <t>Rendimiento (Kg/Há)</t>
  </si>
  <si>
    <t>Costo unitario ($/Kg) (*)</t>
  </si>
  <si>
    <t>Flete</t>
  </si>
  <si>
    <t>Jul</t>
  </si>
  <si>
    <t>Cantidad / Há</t>
  </si>
  <si>
    <t>$/Há</t>
  </si>
  <si>
    <t>COSTO TOTAL/Há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</si>
</sst>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_ ;_ * \-#,##0_ ;_ * &quot;-&quot;_ ;_ @_ "/>
    <numFmt numFmtId="165" formatCode="&quot; &quot;* #,##0&quot;   &quot;;&quot;-&quot;* #,##0&quot;   &quot;;&quot; &quot;* &quot;-&quot;??&quot;   &quot;"/>
    <numFmt numFmtId="166" formatCode="[$$-340A]#,##0"/>
    <numFmt numFmtId="168" formatCode="[$$-340A]#,##0;[$$-340A]\-#,##0"/>
  </numFmts>
  <fonts count="10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b/>
      <sz val="8"/>
      <color indexed="15"/>
      <name val="Arial Narrow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u/>
      <sz val="8"/>
      <color indexed="8"/>
      <name val="Arial Narrow"/>
      <family val="2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/>
      <diagonal/>
    </border>
    <border>
      <left style="thin">
        <color indexed="11"/>
      </left>
      <right style="thin">
        <color indexed="64"/>
      </right>
      <top/>
      <bottom style="thin">
        <color indexed="11"/>
      </bottom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0"/>
      </right>
      <top/>
      <bottom style="thin">
        <color indexed="11"/>
      </bottom>
      <diagonal/>
    </border>
    <border>
      <left/>
      <right style="thin">
        <color indexed="64"/>
      </right>
      <top/>
      <bottom style="thin">
        <color indexed="1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164" fontId="9" fillId="0" borderId="0" applyFont="0" applyFill="0" applyBorder="0" applyAlignment="0" applyProtection="0"/>
  </cellStyleXfs>
  <cellXfs count="142">
    <xf numFmtId="0" fontId="0" fillId="0" borderId="0" xfId="0"/>
    <xf numFmtId="0" fontId="1" fillId="2" borderId="5" xfId="0" applyFont="1" applyFill="1" applyBorder="1" applyAlignment="1">
      <alignment horizontal="justify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50" xfId="0" applyNumberFormat="1" applyFont="1" applyFill="1" applyBorder="1" applyAlignment="1">
      <alignment horizontal="center" vertical="center"/>
    </xf>
    <xf numFmtId="49" fontId="6" fillId="3" borderId="50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6" fillId="3" borderId="52" xfId="0" applyNumberFormat="1" applyFont="1" applyFill="1" applyBorder="1" applyAlignment="1">
      <alignment horizontal="center" vertical="center" wrapText="1"/>
    </xf>
    <xf numFmtId="49" fontId="6" fillId="3" borderId="5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/>
    </xf>
    <xf numFmtId="0" fontId="1" fillId="0" borderId="0" xfId="0" applyNumberFormat="1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2" borderId="64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49" fontId="6" fillId="3" borderId="46" xfId="0" applyNumberFormat="1" applyFont="1" applyFill="1" applyBorder="1" applyAlignment="1">
      <alignment horizontal="justify" vertical="center" wrapText="1"/>
    </xf>
    <xf numFmtId="49" fontId="1" fillId="2" borderId="63" xfId="0" applyNumberFormat="1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/>
    </xf>
    <xf numFmtId="3" fontId="1" fillId="2" borderId="3" xfId="0" applyNumberFormat="1" applyFont="1" applyFill="1" applyBorder="1" applyAlignment="1">
      <alignment horizontal="justify" vertical="center"/>
    </xf>
    <xf numFmtId="49" fontId="1" fillId="2" borderId="46" xfId="0" applyNumberFormat="1" applyFont="1" applyFill="1" applyBorder="1" applyAlignment="1">
      <alignment horizontal="justify" vertical="center" wrapText="1"/>
    </xf>
    <xf numFmtId="49" fontId="1" fillId="2" borderId="3" xfId="0" applyNumberFormat="1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49" fontId="1" fillId="2" borderId="63" xfId="0" applyNumberFormat="1" applyFont="1" applyFill="1" applyBorder="1" applyAlignment="1">
      <alignment horizontal="justify" vertical="center"/>
    </xf>
    <xf numFmtId="166" fontId="1" fillId="0" borderId="3" xfId="0" applyNumberFormat="1" applyFont="1" applyFill="1" applyBorder="1" applyAlignment="1">
      <alignment horizontal="justify" vertical="center"/>
    </xf>
    <xf numFmtId="49" fontId="1" fillId="2" borderId="3" xfId="0" applyNumberFormat="1" applyFont="1" applyFill="1" applyBorder="1" applyAlignment="1">
      <alignment horizontal="justify" vertical="center"/>
    </xf>
    <xf numFmtId="0" fontId="1" fillId="2" borderId="3" xfId="0" applyFont="1" applyFill="1" applyBorder="1" applyAlignment="1">
      <alignment horizontal="justify" vertical="center"/>
    </xf>
    <xf numFmtId="166" fontId="1" fillId="2" borderId="3" xfId="0" applyNumberFormat="1" applyFont="1" applyFill="1" applyBorder="1" applyAlignment="1">
      <alignment horizontal="justify" vertical="center" wrapText="1"/>
    </xf>
    <xf numFmtId="17" fontId="1" fillId="2" borderId="63" xfId="0" applyNumberFormat="1" applyFont="1" applyFill="1" applyBorder="1" applyAlignment="1">
      <alignment horizontal="justify" vertical="center"/>
    </xf>
    <xf numFmtId="0" fontId="3" fillId="2" borderId="65" xfId="0" applyFont="1" applyFill="1" applyBorder="1" applyAlignment="1">
      <alignment horizontal="justify" vertical="center" wrapText="1"/>
    </xf>
    <xf numFmtId="14" fontId="1" fillId="2" borderId="5" xfId="0" applyNumberFormat="1" applyFont="1" applyFill="1" applyBorder="1" applyAlignment="1">
      <alignment horizontal="justify" vertical="center"/>
    </xf>
    <xf numFmtId="0" fontId="1" fillId="2" borderId="5" xfId="0" applyFont="1" applyFill="1" applyBorder="1" applyAlignment="1">
      <alignment horizontal="justify" vertical="center"/>
    </xf>
    <xf numFmtId="0" fontId="1" fillId="2" borderId="6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justify" vertical="center"/>
    </xf>
    <xf numFmtId="0" fontId="1" fillId="0" borderId="0" xfId="0" applyNumberFormat="1" applyFont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justify" vertical="center" wrapText="1"/>
    </xf>
    <xf numFmtId="49" fontId="1" fillId="10" borderId="3" xfId="0" applyNumberFormat="1" applyFont="1" applyFill="1" applyBorder="1" applyAlignment="1">
      <alignment horizontal="justify" vertical="center" wrapText="1"/>
    </xf>
    <xf numFmtId="49" fontId="2" fillId="3" borderId="3" xfId="0" applyNumberFormat="1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166" fontId="2" fillId="3" borderId="3" xfId="0" applyNumberFormat="1" applyFont="1" applyFill="1" applyBorder="1" applyAlignment="1">
      <alignment horizontal="justify" vertical="center"/>
    </xf>
    <xf numFmtId="3" fontId="1" fillId="2" borderId="7" xfId="0" applyNumberFormat="1" applyFont="1" applyFill="1" applyBorder="1" applyAlignment="1">
      <alignment horizontal="justify" vertical="center"/>
    </xf>
    <xf numFmtId="0" fontId="1" fillId="2" borderId="10" xfId="0" applyFont="1" applyFill="1" applyBorder="1" applyAlignment="1">
      <alignment horizontal="justify" vertical="center"/>
    </xf>
    <xf numFmtId="0" fontId="1" fillId="2" borderId="11" xfId="0" applyFont="1" applyFill="1" applyBorder="1" applyAlignment="1">
      <alignment horizontal="justify" vertical="center"/>
    </xf>
    <xf numFmtId="3" fontId="1" fillId="2" borderId="11" xfId="0" applyNumberFormat="1" applyFont="1" applyFill="1" applyBorder="1" applyAlignment="1">
      <alignment horizontal="justify" vertical="center"/>
    </xf>
    <xf numFmtId="49" fontId="1" fillId="10" borderId="46" xfId="0" applyNumberFormat="1" applyFont="1" applyFill="1" applyBorder="1" applyAlignment="1">
      <alignment horizontal="justify" vertical="center" wrapText="1"/>
    </xf>
    <xf numFmtId="0" fontId="1" fillId="2" borderId="46" xfId="0" applyNumberFormat="1" applyFont="1" applyFill="1" applyBorder="1" applyAlignment="1">
      <alignment horizontal="justify" vertical="center" wrapText="1"/>
    </xf>
    <xf numFmtId="166" fontId="1" fillId="2" borderId="46" xfId="0" applyNumberFormat="1" applyFont="1" applyFill="1" applyBorder="1" applyAlignment="1">
      <alignment horizontal="justify" vertical="center" wrapText="1"/>
    </xf>
    <xf numFmtId="166" fontId="1" fillId="0" borderId="0" xfId="0" applyNumberFormat="1" applyFont="1" applyAlignment="1">
      <alignment horizontal="justify" vertical="center"/>
    </xf>
    <xf numFmtId="49" fontId="2" fillId="3" borderId="49" xfId="0" applyNumberFormat="1" applyFont="1" applyFill="1" applyBorder="1" applyAlignment="1">
      <alignment horizontal="justify" vertical="center"/>
    </xf>
    <xf numFmtId="0" fontId="2" fillId="3" borderId="49" xfId="0" applyFont="1" applyFill="1" applyBorder="1" applyAlignment="1">
      <alignment horizontal="justify" vertical="center"/>
    </xf>
    <xf numFmtId="166" fontId="2" fillId="3" borderId="49" xfId="0" applyNumberFormat="1" applyFont="1" applyFill="1" applyBorder="1" applyAlignment="1">
      <alignment horizontal="justify" vertical="center"/>
    </xf>
    <xf numFmtId="166" fontId="2" fillId="3" borderId="56" xfId="0" applyNumberFormat="1" applyFont="1" applyFill="1" applyBorder="1" applyAlignment="1">
      <alignment horizontal="justify" vertical="center"/>
    </xf>
    <xf numFmtId="3" fontId="1" fillId="2" borderId="54" xfId="0" applyNumberFormat="1" applyFont="1" applyFill="1" applyBorder="1" applyAlignment="1">
      <alignment horizontal="justify" vertical="center"/>
    </xf>
    <xf numFmtId="49" fontId="1" fillId="0" borderId="46" xfId="0" applyNumberFormat="1" applyFont="1" applyFill="1" applyBorder="1" applyAlignment="1">
      <alignment horizontal="justify" vertical="center"/>
    </xf>
    <xf numFmtId="0" fontId="1" fillId="0" borderId="46" xfId="0" applyNumberFormat="1" applyFont="1" applyFill="1" applyBorder="1" applyAlignment="1">
      <alignment horizontal="justify" vertical="center"/>
    </xf>
    <xf numFmtId="166" fontId="1" fillId="0" borderId="46" xfId="0" applyNumberFormat="1" applyFont="1" applyFill="1" applyBorder="1" applyAlignment="1">
      <alignment horizontal="justify" vertical="center"/>
    </xf>
    <xf numFmtId="49" fontId="3" fillId="0" borderId="51" xfId="0" applyNumberFormat="1" applyFont="1" applyFill="1" applyBorder="1" applyAlignment="1">
      <alignment horizontal="justify" vertical="center"/>
    </xf>
    <xf numFmtId="49" fontId="3" fillId="0" borderId="14" xfId="0" applyNumberFormat="1" applyFont="1" applyFill="1" applyBorder="1" applyAlignment="1">
      <alignment horizontal="justify" vertical="center"/>
    </xf>
    <xf numFmtId="49" fontId="3" fillId="0" borderId="48" xfId="0" applyNumberFormat="1" applyFont="1" applyFill="1" applyBorder="1" applyAlignment="1">
      <alignment horizontal="justify" vertical="center"/>
    </xf>
    <xf numFmtId="1" fontId="1" fillId="0" borderId="46" xfId="0" applyNumberFormat="1" applyFont="1" applyFill="1" applyBorder="1" applyAlignment="1">
      <alignment horizontal="justify" vertical="center"/>
    </xf>
    <xf numFmtId="0" fontId="1" fillId="0" borderId="46" xfId="0" applyFont="1" applyFill="1" applyBorder="1" applyAlignment="1">
      <alignment horizontal="justify" vertical="center"/>
    </xf>
    <xf numFmtId="166" fontId="1" fillId="2" borderId="3" xfId="0" applyNumberFormat="1" applyFont="1" applyFill="1" applyBorder="1" applyAlignment="1">
      <alignment horizontal="justify" vertical="center"/>
    </xf>
    <xf numFmtId="49" fontId="4" fillId="5" borderId="3" xfId="0" applyNumberFormat="1" applyFont="1" applyFill="1" applyBorder="1" applyAlignment="1">
      <alignment horizontal="justify" vertical="center" wrapText="1"/>
    </xf>
    <xf numFmtId="49" fontId="2" fillId="3" borderId="12" xfId="0" applyNumberFormat="1" applyFont="1" applyFill="1" applyBorder="1" applyAlignment="1">
      <alignment horizontal="justify" vertical="center"/>
    </xf>
    <xf numFmtId="0" fontId="2" fillId="3" borderId="12" xfId="0" applyFont="1" applyFill="1" applyBorder="1" applyAlignment="1">
      <alignment horizontal="justify" vertical="center"/>
    </xf>
    <xf numFmtId="166" fontId="2" fillId="3" borderId="12" xfId="0" applyNumberFormat="1" applyFont="1" applyFill="1" applyBorder="1" applyAlignment="1">
      <alignment horizontal="justify" vertical="center"/>
    </xf>
    <xf numFmtId="0" fontId="1" fillId="2" borderId="16" xfId="0" applyFont="1" applyFill="1" applyBorder="1" applyAlignment="1">
      <alignment horizontal="justify" vertical="center"/>
    </xf>
    <xf numFmtId="3" fontId="1" fillId="2" borderId="16" xfId="0" applyNumberFormat="1" applyFont="1" applyFill="1" applyBorder="1" applyAlignment="1">
      <alignment horizontal="justify" vertical="center"/>
    </xf>
    <xf numFmtId="49" fontId="6" fillId="5" borderId="17" xfId="0" applyNumberFormat="1" applyFont="1" applyFill="1" applyBorder="1" applyAlignment="1">
      <alignment horizontal="justify" vertical="center"/>
    </xf>
    <xf numFmtId="0" fontId="6" fillId="5" borderId="18" xfId="0" applyFont="1" applyFill="1" applyBorder="1" applyAlignment="1">
      <alignment horizontal="justify" vertical="center"/>
    </xf>
    <xf numFmtId="166" fontId="6" fillId="5" borderId="19" xfId="0" applyNumberFormat="1" applyFont="1" applyFill="1" applyBorder="1" applyAlignment="1">
      <alignment horizontal="justify" vertical="center"/>
    </xf>
    <xf numFmtId="49" fontId="6" fillId="3" borderId="20" xfId="0" applyNumberFormat="1" applyFont="1" applyFill="1" applyBorder="1" applyAlignment="1">
      <alignment horizontal="justify" vertical="center"/>
    </xf>
    <xf numFmtId="0" fontId="6" fillId="3" borderId="9" xfId="0" applyFont="1" applyFill="1" applyBorder="1" applyAlignment="1">
      <alignment horizontal="justify" vertical="center"/>
    </xf>
    <xf numFmtId="166" fontId="6" fillId="3" borderId="21" xfId="0" applyNumberFormat="1" applyFont="1" applyFill="1" applyBorder="1" applyAlignment="1">
      <alignment horizontal="justify" vertical="center"/>
    </xf>
    <xf numFmtId="49" fontId="6" fillId="5" borderId="20" xfId="0" applyNumberFormat="1" applyFont="1" applyFill="1" applyBorder="1" applyAlignment="1">
      <alignment horizontal="justify" vertical="center"/>
    </xf>
    <xf numFmtId="0" fontId="6" fillId="5" borderId="9" xfId="0" applyFont="1" applyFill="1" applyBorder="1" applyAlignment="1">
      <alignment horizontal="justify" vertical="center"/>
    </xf>
    <xf numFmtId="166" fontId="6" fillId="5" borderId="21" xfId="0" applyNumberFormat="1" applyFont="1" applyFill="1" applyBorder="1" applyAlignment="1">
      <alignment horizontal="justify" vertical="center"/>
    </xf>
    <xf numFmtId="49" fontId="6" fillId="5" borderId="22" xfId="0" applyNumberFormat="1" applyFont="1" applyFill="1" applyBorder="1" applyAlignment="1">
      <alignment horizontal="justify" vertical="center"/>
    </xf>
    <xf numFmtId="0" fontId="6" fillId="5" borderId="23" xfId="0" applyFont="1" applyFill="1" applyBorder="1" applyAlignment="1">
      <alignment horizontal="justify" vertical="center"/>
    </xf>
    <xf numFmtId="166" fontId="6" fillId="6" borderId="24" xfId="0" applyNumberFormat="1" applyFont="1" applyFill="1" applyBorder="1" applyAlignment="1">
      <alignment horizontal="justify" vertical="center"/>
    </xf>
    <xf numFmtId="49" fontId="1" fillId="2" borderId="14" xfId="0" applyNumberFormat="1" applyFont="1" applyFill="1" applyBorder="1" applyAlignment="1">
      <alignment horizontal="justify" vertical="center"/>
    </xf>
    <xf numFmtId="0" fontId="6" fillId="2" borderId="14" xfId="0" applyFont="1" applyFill="1" applyBorder="1" applyAlignment="1">
      <alignment horizontal="justify" vertical="center"/>
    </xf>
    <xf numFmtId="165" fontId="6" fillId="2" borderId="14" xfId="0" applyNumberFormat="1" applyFont="1" applyFill="1" applyBorder="1" applyAlignment="1">
      <alignment horizontal="justify" vertical="center"/>
    </xf>
    <xf numFmtId="0" fontId="1" fillId="2" borderId="14" xfId="0" applyFont="1" applyFill="1" applyBorder="1" applyAlignment="1">
      <alignment horizontal="justify" vertical="center"/>
    </xf>
    <xf numFmtId="49" fontId="3" fillId="2" borderId="35" xfId="0" applyNumberFormat="1" applyFont="1" applyFill="1" applyBorder="1" applyAlignment="1">
      <alignment horizontal="justify" vertical="center"/>
    </xf>
    <xf numFmtId="0" fontId="1" fillId="2" borderId="36" xfId="0" applyFont="1" applyFill="1" applyBorder="1" applyAlignment="1">
      <alignment horizontal="justify" vertical="center"/>
    </xf>
    <xf numFmtId="0" fontId="1" fillId="2" borderId="37" xfId="0" applyFont="1" applyFill="1" applyBorder="1" applyAlignment="1">
      <alignment horizontal="justify" vertical="center"/>
    </xf>
    <xf numFmtId="0" fontId="1" fillId="9" borderId="34" xfId="0" applyFont="1" applyFill="1" applyBorder="1" applyAlignment="1">
      <alignment horizontal="justify" vertical="center"/>
    </xf>
    <xf numFmtId="0" fontId="1" fillId="7" borderId="14" xfId="0" applyFont="1" applyFill="1" applyBorder="1" applyAlignment="1">
      <alignment horizontal="justify" vertical="center"/>
    </xf>
    <xf numFmtId="49" fontId="3" fillId="8" borderId="25" xfId="0" applyNumberFormat="1" applyFont="1" applyFill="1" applyBorder="1" applyAlignment="1">
      <alignment horizontal="justify" vertical="center"/>
    </xf>
    <xf numFmtId="49" fontId="3" fillId="8" borderId="15" xfId="0" applyNumberFormat="1" applyFont="1" applyFill="1" applyBorder="1" applyAlignment="1">
      <alignment horizontal="justify" vertical="center"/>
    </xf>
    <xf numFmtId="49" fontId="3" fillId="2" borderId="27" xfId="0" applyNumberFormat="1" applyFont="1" applyFill="1" applyBorder="1" applyAlignment="1">
      <alignment horizontal="justify" vertical="center"/>
    </xf>
    <xf numFmtId="9" fontId="1" fillId="2" borderId="28" xfId="0" applyNumberFormat="1" applyFont="1" applyFill="1" applyBorder="1" applyAlignment="1">
      <alignment horizontal="justify" vertical="center"/>
    </xf>
    <xf numFmtId="0" fontId="6" fillId="7" borderId="14" xfId="0" applyFont="1" applyFill="1" applyBorder="1" applyAlignment="1">
      <alignment horizontal="justify" vertical="center"/>
    </xf>
    <xf numFmtId="49" fontId="3" fillId="8" borderId="29" xfId="0" applyNumberFormat="1" applyFont="1" applyFill="1" applyBorder="1" applyAlignment="1">
      <alignment horizontal="justify" vertical="center"/>
    </xf>
    <xf numFmtId="9" fontId="3" fillId="8" borderId="31" xfId="0" applyNumberFormat="1" applyFont="1" applyFill="1" applyBorder="1" applyAlignment="1">
      <alignment horizontal="justify" vertical="center"/>
    </xf>
    <xf numFmtId="0" fontId="2" fillId="2" borderId="14" xfId="0" applyFont="1" applyFill="1" applyBorder="1" applyAlignment="1">
      <alignment horizontal="justify" vertical="center"/>
    </xf>
    <xf numFmtId="0" fontId="6" fillId="7" borderId="13" xfId="0" applyFont="1" applyFill="1" applyBorder="1" applyAlignment="1">
      <alignment horizontal="justify" vertical="center"/>
    </xf>
    <xf numFmtId="49" fontId="3" fillId="8" borderId="43" xfId="0" applyNumberFormat="1" applyFont="1" applyFill="1" applyBorder="1" applyAlignment="1">
      <alignment horizontal="justify" vertical="center"/>
    </xf>
    <xf numFmtId="164" fontId="3" fillId="8" borderId="44" xfId="1" applyFont="1" applyFill="1" applyBorder="1" applyAlignment="1">
      <alignment horizontal="justify" vertical="center"/>
    </xf>
    <xf numFmtId="164" fontId="3" fillId="8" borderId="45" xfId="1" applyFont="1" applyFill="1" applyBorder="1" applyAlignment="1">
      <alignment horizontal="justify" vertical="center"/>
    </xf>
    <xf numFmtId="0" fontId="3" fillId="7" borderId="14" xfId="0" applyFont="1" applyFill="1" applyBorder="1" applyAlignment="1">
      <alignment horizontal="justify" vertical="center"/>
    </xf>
    <xf numFmtId="165" fontId="3" fillId="2" borderId="14" xfId="0" applyNumberFormat="1" applyFont="1" applyFill="1" applyBorder="1" applyAlignment="1">
      <alignment horizontal="justify" vertical="center"/>
    </xf>
    <xf numFmtId="49" fontId="3" fillId="8" borderId="29" xfId="0" applyNumberFormat="1" applyFont="1" applyFill="1" applyBorder="1" applyAlignment="1">
      <alignment horizontal="justify" vertical="center" wrapText="1"/>
    </xf>
    <xf numFmtId="49" fontId="6" fillId="3" borderId="3" xfId="0" applyNumberFormat="1" applyFont="1" applyFill="1" applyBorder="1" applyAlignment="1">
      <alignment horizontal="justify" vertical="center" wrapText="1"/>
    </xf>
    <xf numFmtId="0" fontId="6" fillId="4" borderId="3" xfId="0" applyFont="1" applyFill="1" applyBorder="1" applyAlignment="1">
      <alignment horizontal="justify" vertical="center" wrapText="1"/>
    </xf>
    <xf numFmtId="49" fontId="1" fillId="2" borderId="3" xfId="0" applyNumberFormat="1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49" fontId="1" fillId="2" borderId="3" xfId="0" applyNumberFormat="1" applyFont="1" applyFill="1" applyBorder="1" applyAlignment="1">
      <alignment horizontal="justify" vertical="center"/>
    </xf>
    <xf numFmtId="0" fontId="1" fillId="2" borderId="3" xfId="0" applyFont="1" applyFill="1" applyBorder="1" applyAlignment="1">
      <alignment horizontal="justify" vertical="center"/>
    </xf>
    <xf numFmtId="49" fontId="7" fillId="3" borderId="3" xfId="0" applyNumberFormat="1" applyFont="1" applyFill="1" applyBorder="1" applyAlignment="1">
      <alignment horizontal="justify" vertical="center"/>
    </xf>
    <xf numFmtId="0" fontId="7" fillId="4" borderId="3" xfId="0" applyFont="1" applyFill="1" applyBorder="1" applyAlignment="1">
      <alignment horizontal="justify" vertical="center"/>
    </xf>
    <xf numFmtId="49" fontId="3" fillId="0" borderId="46" xfId="0" applyNumberFormat="1" applyFont="1" applyFill="1" applyBorder="1" applyAlignment="1">
      <alignment horizontal="justify" vertical="center" wrapText="1"/>
    </xf>
    <xf numFmtId="49" fontId="3" fillId="0" borderId="53" xfId="0" applyNumberFormat="1" applyFont="1" applyFill="1" applyBorder="1" applyAlignment="1">
      <alignment horizontal="justify" vertical="center" wrapText="1"/>
    </xf>
    <xf numFmtId="49" fontId="6" fillId="5" borderId="57" xfId="0" applyNumberFormat="1" applyFont="1" applyFill="1" applyBorder="1" applyAlignment="1">
      <alignment horizontal="justify" vertical="center"/>
    </xf>
    <xf numFmtId="49" fontId="6" fillId="5" borderId="47" xfId="0" applyNumberFormat="1" applyFont="1" applyFill="1" applyBorder="1" applyAlignment="1">
      <alignment horizontal="justify" vertical="center"/>
    </xf>
    <xf numFmtId="49" fontId="6" fillId="5" borderId="58" xfId="0" applyNumberFormat="1" applyFont="1" applyFill="1" applyBorder="1" applyAlignment="1">
      <alignment horizontal="justify" vertical="center"/>
    </xf>
    <xf numFmtId="49" fontId="6" fillId="5" borderId="59" xfId="0" applyNumberFormat="1" applyFont="1" applyFill="1" applyBorder="1" applyAlignment="1">
      <alignment horizontal="justify" vertical="center"/>
    </xf>
    <xf numFmtId="49" fontId="6" fillId="5" borderId="60" xfId="0" applyNumberFormat="1" applyFont="1" applyFill="1" applyBorder="1" applyAlignment="1">
      <alignment horizontal="justify" vertical="center"/>
    </xf>
    <xf numFmtId="49" fontId="6" fillId="5" borderId="62" xfId="0" applyNumberFormat="1" applyFont="1" applyFill="1" applyBorder="1" applyAlignment="1">
      <alignment horizontal="justify" vertical="center"/>
    </xf>
    <xf numFmtId="49" fontId="1" fillId="2" borderId="36" xfId="0" applyNumberFormat="1" applyFont="1" applyFill="1" applyBorder="1" applyAlignment="1">
      <alignment horizontal="justify" vertical="center"/>
    </xf>
    <xf numFmtId="49" fontId="4" fillId="9" borderId="32" xfId="0" applyNumberFormat="1" applyFont="1" applyFill="1" applyBorder="1" applyAlignment="1">
      <alignment horizontal="justify" vertical="center"/>
    </xf>
    <xf numFmtId="0" fontId="3" fillId="9" borderId="33" xfId="0" applyFont="1" applyFill="1" applyBorder="1" applyAlignment="1">
      <alignment horizontal="justify" vertical="center"/>
    </xf>
    <xf numFmtId="49" fontId="3" fillId="0" borderId="51" xfId="0" applyNumberFormat="1" applyFont="1" applyFill="1" applyBorder="1" applyAlignment="1">
      <alignment horizontal="justify" vertical="center"/>
    </xf>
    <xf numFmtId="49" fontId="3" fillId="0" borderId="14" xfId="0" applyNumberFormat="1" applyFont="1" applyFill="1" applyBorder="1" applyAlignment="1">
      <alignment horizontal="justify" vertical="center"/>
    </xf>
    <xf numFmtId="49" fontId="3" fillId="0" borderId="48" xfId="0" applyNumberFormat="1" applyFont="1" applyFill="1" applyBorder="1" applyAlignment="1">
      <alignment horizontal="justify" vertical="center"/>
    </xf>
    <xf numFmtId="49" fontId="6" fillId="5" borderId="61" xfId="0" applyNumberFormat="1" applyFont="1" applyFill="1" applyBorder="1" applyAlignment="1">
      <alignment horizontal="justify" vertical="center"/>
    </xf>
    <xf numFmtId="49" fontId="1" fillId="2" borderId="38" xfId="0" applyNumberFormat="1" applyFont="1" applyFill="1" applyBorder="1" applyAlignment="1">
      <alignment horizontal="justify" vertical="center"/>
    </xf>
    <xf numFmtId="49" fontId="1" fillId="2" borderId="14" xfId="0" applyNumberFormat="1" applyFont="1" applyFill="1" applyBorder="1" applyAlignment="1">
      <alignment horizontal="justify" vertical="center"/>
    </xf>
    <xf numFmtId="49" fontId="1" fillId="2" borderId="39" xfId="0" applyNumberFormat="1" applyFont="1" applyFill="1" applyBorder="1" applyAlignment="1">
      <alignment horizontal="justify" vertical="center"/>
    </xf>
    <xf numFmtId="49" fontId="1" fillId="2" borderId="66" xfId="0" applyNumberFormat="1" applyFont="1" applyFill="1" applyBorder="1" applyAlignment="1">
      <alignment horizontal="left" vertical="center"/>
    </xf>
    <xf numFmtId="49" fontId="1" fillId="2" borderId="63" xfId="0" applyNumberFormat="1" applyFont="1" applyFill="1" applyBorder="1" applyAlignment="1">
      <alignment horizontal="left" vertical="center"/>
    </xf>
    <xf numFmtId="49" fontId="1" fillId="2" borderId="40" xfId="0" applyNumberFormat="1" applyFont="1" applyFill="1" applyBorder="1" applyAlignment="1">
      <alignment horizontal="justify" vertical="center"/>
    </xf>
    <xf numFmtId="49" fontId="1" fillId="2" borderId="41" xfId="0" applyNumberFormat="1" applyFont="1" applyFill="1" applyBorder="1" applyAlignment="1">
      <alignment horizontal="justify" vertical="center"/>
    </xf>
    <xf numFmtId="49" fontId="1" fillId="2" borderId="42" xfId="0" applyNumberFormat="1" applyFont="1" applyFill="1" applyBorder="1" applyAlignment="1">
      <alignment horizontal="justify" vertical="center"/>
    </xf>
    <xf numFmtId="49" fontId="4" fillId="9" borderId="67" xfId="0" applyNumberFormat="1" applyFont="1" applyFill="1" applyBorder="1" applyAlignment="1">
      <alignment horizontal="justify" vertical="center"/>
    </xf>
    <xf numFmtId="49" fontId="4" fillId="9" borderId="41" xfId="0" applyNumberFormat="1" applyFont="1" applyFill="1" applyBorder="1" applyAlignment="1">
      <alignment horizontal="justify" vertical="center"/>
    </xf>
    <xf numFmtId="49" fontId="4" fillId="9" borderId="68" xfId="0" applyNumberFormat="1" applyFont="1" applyFill="1" applyBorder="1" applyAlignment="1">
      <alignment horizontal="justify" vertical="center"/>
    </xf>
    <xf numFmtId="49" fontId="3" fillId="8" borderId="26" xfId="0" applyNumberFormat="1" applyFont="1" applyFill="1" applyBorder="1" applyAlignment="1">
      <alignment horizontal="justify" vertical="center"/>
    </xf>
    <xf numFmtId="168" fontId="3" fillId="8" borderId="30" xfId="1" applyNumberFormat="1" applyFont="1" applyFill="1" applyBorder="1" applyAlignment="1">
      <alignment horizontal="justify" vertical="center"/>
    </xf>
    <xf numFmtId="168" fontId="3" fillId="8" borderId="31" xfId="1" applyNumberFormat="1" applyFont="1" applyFill="1" applyBorder="1" applyAlignment="1">
      <alignment horizontal="justify" vertical="center"/>
    </xf>
    <xf numFmtId="168" fontId="1" fillId="2" borderId="3" xfId="1" applyNumberFormat="1" applyFont="1" applyFill="1" applyBorder="1" applyAlignment="1">
      <alignment horizontal="justify" vertical="center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819150</xdr:colOff>
      <xdr:row>6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600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86"/>
  <sheetViews>
    <sheetView showGridLines="0" tabSelected="1" zoomScaleNormal="100" zoomScaleSheetLayoutView="100" workbookViewId="0">
      <selection activeCell="J90" sqref="J90"/>
    </sheetView>
  </sheetViews>
  <sheetFormatPr baseColWidth="10" defaultColWidth="10.85546875" defaultRowHeight="11.25" customHeight="1" x14ac:dyDescent="0.25"/>
  <cols>
    <col min="1" max="1" width="22" style="12" customWidth="1"/>
    <col min="2" max="2" width="20" style="12" customWidth="1"/>
    <col min="3" max="3" width="9.42578125" style="12" customWidth="1"/>
    <col min="4" max="4" width="16.7109375" style="12" customWidth="1"/>
    <col min="5" max="5" width="11" style="12" customWidth="1"/>
    <col min="6" max="6" width="12.42578125" style="12" customWidth="1"/>
    <col min="7" max="250" width="10.85546875" style="12" customWidth="1"/>
    <col min="251" max="16384" width="10.85546875" style="13"/>
  </cols>
  <sheetData>
    <row r="1" spans="1:6" ht="15" customHeight="1" x14ac:dyDescent="0.25">
      <c r="A1" s="11"/>
      <c r="B1" s="11"/>
      <c r="C1" s="11"/>
      <c r="D1" s="11"/>
      <c r="E1" s="11"/>
      <c r="F1" s="11"/>
    </row>
    <row r="2" spans="1:6" ht="15" customHeight="1" x14ac:dyDescent="0.25">
      <c r="A2" s="11"/>
      <c r="B2" s="11"/>
      <c r="C2" s="11"/>
      <c r="D2" s="11"/>
      <c r="E2" s="11"/>
      <c r="F2" s="11"/>
    </row>
    <row r="3" spans="1:6" ht="15" customHeight="1" x14ac:dyDescent="0.25">
      <c r="A3" s="11"/>
      <c r="B3" s="11"/>
      <c r="C3" s="11"/>
      <c r="D3" s="11"/>
      <c r="E3" s="11"/>
      <c r="F3" s="11"/>
    </row>
    <row r="4" spans="1:6" ht="15" customHeight="1" x14ac:dyDescent="0.25">
      <c r="A4" s="11"/>
      <c r="B4" s="11"/>
      <c r="C4" s="11"/>
      <c r="D4" s="11"/>
      <c r="E4" s="11"/>
      <c r="F4" s="11"/>
    </row>
    <row r="5" spans="1:6" ht="15" customHeight="1" x14ac:dyDescent="0.25">
      <c r="A5" s="11"/>
      <c r="B5" s="11"/>
      <c r="C5" s="11"/>
      <c r="D5" s="11"/>
      <c r="E5" s="11"/>
      <c r="F5" s="11"/>
    </row>
    <row r="6" spans="1:6" ht="15" customHeight="1" x14ac:dyDescent="0.25">
      <c r="A6" s="11"/>
      <c r="B6" s="11"/>
      <c r="C6" s="11"/>
      <c r="D6" s="11"/>
      <c r="E6" s="11"/>
      <c r="F6" s="11"/>
    </row>
    <row r="7" spans="1:6" ht="15" customHeight="1" x14ac:dyDescent="0.25">
      <c r="A7" s="14"/>
      <c r="B7" s="15"/>
      <c r="C7" s="11"/>
      <c r="D7" s="15"/>
      <c r="E7" s="15"/>
      <c r="F7" s="15"/>
    </row>
    <row r="8" spans="1:6" ht="12.75" x14ac:dyDescent="0.25">
      <c r="A8" s="16" t="s">
        <v>0</v>
      </c>
      <c r="B8" s="17" t="s">
        <v>96</v>
      </c>
      <c r="C8" s="18"/>
      <c r="D8" s="104" t="s">
        <v>97</v>
      </c>
      <c r="E8" s="105"/>
      <c r="F8" s="19">
        <v>5000</v>
      </c>
    </row>
    <row r="9" spans="1:6" ht="25.5" x14ac:dyDescent="0.25">
      <c r="A9" s="20" t="s">
        <v>1</v>
      </c>
      <c r="B9" s="17" t="s">
        <v>2</v>
      </c>
      <c r="C9" s="18"/>
      <c r="D9" s="106" t="s">
        <v>3</v>
      </c>
      <c r="E9" s="107"/>
      <c r="F9" s="21" t="s">
        <v>4</v>
      </c>
    </row>
    <row r="10" spans="1:6" ht="18" customHeight="1" x14ac:dyDescent="0.25">
      <c r="A10" s="20" t="s">
        <v>5</v>
      </c>
      <c r="B10" s="23" t="s">
        <v>6</v>
      </c>
      <c r="C10" s="18"/>
      <c r="D10" s="106" t="s">
        <v>98</v>
      </c>
      <c r="E10" s="107"/>
      <c r="F10" s="24">
        <v>1000</v>
      </c>
    </row>
    <row r="11" spans="1:6" ht="11.25" customHeight="1" x14ac:dyDescent="0.25">
      <c r="A11" s="20" t="s">
        <v>7</v>
      </c>
      <c r="B11" s="17" t="s">
        <v>8</v>
      </c>
      <c r="C11" s="18"/>
      <c r="D11" s="130" t="s">
        <v>9</v>
      </c>
      <c r="E11" s="131"/>
      <c r="F11" s="27">
        <f>(F8*F10)</f>
        <v>5000000</v>
      </c>
    </row>
    <row r="12" spans="1:6" ht="12.75" x14ac:dyDescent="0.25">
      <c r="A12" s="20" t="s">
        <v>10</v>
      </c>
      <c r="B12" s="23" t="s">
        <v>11</v>
      </c>
      <c r="C12" s="18"/>
      <c r="D12" s="106" t="s">
        <v>12</v>
      </c>
      <c r="E12" s="107"/>
      <c r="F12" s="21" t="s">
        <v>13</v>
      </c>
    </row>
    <row r="13" spans="1:6" ht="25.5" x14ac:dyDescent="0.25">
      <c r="A13" s="20" t="s">
        <v>14</v>
      </c>
      <c r="B13" s="17" t="s">
        <v>15</v>
      </c>
      <c r="C13" s="18"/>
      <c r="D13" s="106" t="s">
        <v>16</v>
      </c>
      <c r="E13" s="107"/>
      <c r="F13" s="21" t="s">
        <v>4</v>
      </c>
    </row>
    <row r="14" spans="1:6" ht="12.75" x14ac:dyDescent="0.25">
      <c r="A14" s="20" t="s">
        <v>17</v>
      </c>
      <c r="B14" s="28">
        <v>45014</v>
      </c>
      <c r="C14" s="18"/>
      <c r="D14" s="108" t="s">
        <v>18</v>
      </c>
      <c r="E14" s="109"/>
      <c r="F14" s="21" t="s">
        <v>19</v>
      </c>
    </row>
    <row r="15" spans="1:6" ht="12" customHeight="1" x14ac:dyDescent="0.25">
      <c r="A15" s="29"/>
      <c r="B15" s="30"/>
      <c r="C15" s="15"/>
      <c r="D15" s="31"/>
      <c r="E15" s="31"/>
      <c r="F15" s="1"/>
    </row>
    <row r="16" spans="1:6" ht="12" customHeight="1" x14ac:dyDescent="0.25">
      <c r="A16" s="110" t="s">
        <v>20</v>
      </c>
      <c r="B16" s="111"/>
      <c r="C16" s="111"/>
      <c r="D16" s="111"/>
      <c r="E16" s="111"/>
      <c r="F16" s="111"/>
    </row>
    <row r="17" spans="1:250" ht="12" customHeight="1" x14ac:dyDescent="0.25">
      <c r="A17" s="32"/>
      <c r="B17" s="33"/>
      <c r="C17" s="33"/>
      <c r="D17" s="33"/>
      <c r="E17" s="33"/>
      <c r="F17" s="33"/>
    </row>
    <row r="18" spans="1:250" ht="12" customHeight="1" x14ac:dyDescent="0.25">
      <c r="A18" s="114" t="s">
        <v>21</v>
      </c>
      <c r="B18" s="115"/>
      <c r="C18" s="115"/>
      <c r="D18" s="115"/>
      <c r="E18" s="115"/>
      <c r="F18" s="116"/>
    </row>
    <row r="19" spans="1:250" s="8" customFormat="1" ht="24" customHeight="1" x14ac:dyDescent="0.25">
      <c r="A19" s="2" t="s">
        <v>22</v>
      </c>
      <c r="B19" s="2" t="s">
        <v>23</v>
      </c>
      <c r="C19" s="2" t="s">
        <v>24</v>
      </c>
      <c r="D19" s="2" t="s">
        <v>25</v>
      </c>
      <c r="E19" s="2" t="s">
        <v>26</v>
      </c>
      <c r="F19" s="2" t="s">
        <v>27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</row>
    <row r="20" spans="1:250" ht="12.75" x14ac:dyDescent="0.25">
      <c r="A20" s="34" t="s">
        <v>28</v>
      </c>
      <c r="B20" s="21" t="s">
        <v>92</v>
      </c>
      <c r="C20" s="35">
        <v>0.625</v>
      </c>
      <c r="D20" s="21" t="s">
        <v>29</v>
      </c>
      <c r="E20" s="27">
        <v>25000</v>
      </c>
      <c r="F20" s="27">
        <f>E20*C20</f>
        <v>15625</v>
      </c>
    </row>
    <row r="21" spans="1:250" ht="12.75" x14ac:dyDescent="0.25">
      <c r="A21" s="21" t="s">
        <v>30</v>
      </c>
      <c r="B21" s="21" t="s">
        <v>92</v>
      </c>
      <c r="C21" s="35">
        <v>0.25</v>
      </c>
      <c r="D21" s="21" t="s">
        <v>31</v>
      </c>
      <c r="E21" s="27">
        <v>25000</v>
      </c>
      <c r="F21" s="27">
        <f t="shared" ref="F21:F23" si="0">E21*C21</f>
        <v>6250</v>
      </c>
    </row>
    <row r="22" spans="1:250" ht="12.75" x14ac:dyDescent="0.25">
      <c r="A22" s="21" t="s">
        <v>32</v>
      </c>
      <c r="B22" s="21" t="s">
        <v>92</v>
      </c>
      <c r="C22" s="35">
        <v>2</v>
      </c>
      <c r="D22" s="21" t="s">
        <v>33</v>
      </c>
      <c r="E22" s="27">
        <v>25000</v>
      </c>
      <c r="F22" s="27">
        <f t="shared" si="0"/>
        <v>50000</v>
      </c>
    </row>
    <row r="23" spans="1:250" ht="12.75" x14ac:dyDescent="0.25">
      <c r="A23" s="21" t="s">
        <v>34</v>
      </c>
      <c r="B23" s="21" t="s">
        <v>92</v>
      </c>
      <c r="C23" s="35">
        <v>0.375</v>
      </c>
      <c r="D23" s="21" t="s">
        <v>35</v>
      </c>
      <c r="E23" s="27">
        <v>25000</v>
      </c>
      <c r="F23" s="27">
        <f t="shared" si="0"/>
        <v>9375</v>
      </c>
    </row>
    <row r="24" spans="1:250" ht="12.75" x14ac:dyDescent="0.25">
      <c r="A24" s="36" t="s">
        <v>36</v>
      </c>
      <c r="B24" s="21" t="s">
        <v>92</v>
      </c>
      <c r="C24" s="35">
        <v>60</v>
      </c>
      <c r="D24" s="21" t="s">
        <v>38</v>
      </c>
      <c r="E24" s="27">
        <v>25000</v>
      </c>
      <c r="F24" s="27">
        <f>E24*C24</f>
        <v>1500000</v>
      </c>
    </row>
    <row r="25" spans="1:250" ht="12.75" customHeight="1" x14ac:dyDescent="0.25">
      <c r="A25" s="37" t="s">
        <v>99</v>
      </c>
      <c r="B25" s="38"/>
      <c r="C25" s="38"/>
      <c r="D25" s="38"/>
      <c r="E25" s="39"/>
      <c r="F25" s="39">
        <f>SUM(F20:F24)</f>
        <v>1581250</v>
      </c>
    </row>
    <row r="26" spans="1:250" ht="12" customHeight="1" x14ac:dyDescent="0.25">
      <c r="A26" s="32"/>
      <c r="B26" s="33"/>
      <c r="C26" s="33"/>
      <c r="D26" s="33"/>
      <c r="E26" s="40"/>
      <c r="F26" s="40"/>
    </row>
    <row r="27" spans="1:250" ht="12" customHeight="1" x14ac:dyDescent="0.25">
      <c r="A27" s="41"/>
      <c r="B27" s="42"/>
      <c r="C27" s="42"/>
      <c r="D27" s="42"/>
      <c r="E27" s="43"/>
      <c r="F27" s="43"/>
    </row>
    <row r="28" spans="1:250" ht="12" customHeight="1" x14ac:dyDescent="0.25">
      <c r="A28" s="117" t="s">
        <v>39</v>
      </c>
      <c r="B28" s="118"/>
      <c r="C28" s="118"/>
      <c r="D28" s="118"/>
      <c r="E28" s="118"/>
      <c r="F28" s="119"/>
    </row>
    <row r="29" spans="1:250" s="8" customFormat="1" ht="24" customHeight="1" x14ac:dyDescent="0.25">
      <c r="A29" s="3" t="s">
        <v>22</v>
      </c>
      <c r="B29" s="3" t="s">
        <v>23</v>
      </c>
      <c r="C29" s="3" t="s">
        <v>24</v>
      </c>
      <c r="D29" s="3" t="s">
        <v>25</v>
      </c>
      <c r="E29" s="4" t="s">
        <v>26</v>
      </c>
      <c r="F29" s="10" t="s">
        <v>27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</row>
    <row r="30" spans="1:250" ht="12.75" x14ac:dyDescent="0.25">
      <c r="A30" s="44" t="s">
        <v>40</v>
      </c>
      <c r="B30" s="20" t="s">
        <v>93</v>
      </c>
      <c r="C30" s="45">
        <v>0.625</v>
      </c>
      <c r="D30" s="20" t="s">
        <v>41</v>
      </c>
      <c r="E30" s="46">
        <v>56000</v>
      </c>
      <c r="F30" s="46">
        <f>(C30*E30)</f>
        <v>35000</v>
      </c>
      <c r="H30" s="47"/>
    </row>
    <row r="31" spans="1:250" ht="12.75" x14ac:dyDescent="0.25">
      <c r="A31" s="44" t="s">
        <v>42</v>
      </c>
      <c r="B31" s="20" t="s">
        <v>93</v>
      </c>
      <c r="C31" s="45">
        <v>0.25</v>
      </c>
      <c r="D31" s="20" t="s">
        <v>43</v>
      </c>
      <c r="E31" s="46">
        <v>140000</v>
      </c>
      <c r="F31" s="46">
        <f>(C31*E31)</f>
        <v>35000</v>
      </c>
      <c r="H31" s="47"/>
    </row>
    <row r="32" spans="1:250" ht="12.75" x14ac:dyDescent="0.25">
      <c r="A32" s="44" t="s">
        <v>44</v>
      </c>
      <c r="B32" s="20" t="s">
        <v>93</v>
      </c>
      <c r="C32" s="45">
        <v>0.25</v>
      </c>
      <c r="D32" s="20" t="s">
        <v>45</v>
      </c>
      <c r="E32" s="46">
        <v>140000</v>
      </c>
      <c r="F32" s="46">
        <f>(C32*E32)</f>
        <v>35000</v>
      </c>
      <c r="H32" s="47"/>
    </row>
    <row r="33" spans="1:250" ht="12.75" customHeight="1" x14ac:dyDescent="0.25">
      <c r="A33" s="44" t="s">
        <v>46</v>
      </c>
      <c r="B33" s="20" t="s">
        <v>93</v>
      </c>
      <c r="C33" s="45">
        <v>0.25</v>
      </c>
      <c r="D33" s="20" t="s">
        <v>31</v>
      </c>
      <c r="E33" s="46">
        <v>140000</v>
      </c>
      <c r="F33" s="46">
        <f>(C33*E33)</f>
        <v>35000</v>
      </c>
      <c r="H33" s="47"/>
    </row>
    <row r="34" spans="1:250" ht="12.75" x14ac:dyDescent="0.25">
      <c r="A34" s="44" t="s">
        <v>47</v>
      </c>
      <c r="B34" s="20" t="s">
        <v>93</v>
      </c>
      <c r="C34" s="45">
        <v>0.25</v>
      </c>
      <c r="D34" s="20" t="s">
        <v>38</v>
      </c>
      <c r="E34" s="46">
        <v>140000</v>
      </c>
      <c r="F34" s="46">
        <f>(C34*E34)</f>
        <v>35000</v>
      </c>
      <c r="H34" s="47"/>
    </row>
    <row r="35" spans="1:250" ht="12.75" customHeight="1" x14ac:dyDescent="0.25">
      <c r="A35" s="48" t="s">
        <v>48</v>
      </c>
      <c r="B35" s="49"/>
      <c r="C35" s="49"/>
      <c r="D35" s="49"/>
      <c r="E35" s="50"/>
      <c r="F35" s="51">
        <f>SUM(F30:F34)</f>
        <v>175000</v>
      </c>
    </row>
    <row r="36" spans="1:250" ht="12" customHeight="1" x14ac:dyDescent="0.25">
      <c r="A36" s="41"/>
      <c r="B36" s="42"/>
      <c r="C36" s="42"/>
      <c r="D36" s="42"/>
      <c r="E36" s="43"/>
      <c r="F36" s="52"/>
    </row>
    <row r="37" spans="1:250" ht="12" customHeight="1" x14ac:dyDescent="0.25">
      <c r="A37" s="117" t="s">
        <v>49</v>
      </c>
      <c r="B37" s="118"/>
      <c r="C37" s="118"/>
      <c r="D37" s="118"/>
      <c r="E37" s="118"/>
      <c r="F37" s="118"/>
    </row>
    <row r="38" spans="1:250" s="8" customFormat="1" ht="24" customHeight="1" x14ac:dyDescent="0.25">
      <c r="A38" s="4" t="s">
        <v>50</v>
      </c>
      <c r="B38" s="4" t="s">
        <v>51</v>
      </c>
      <c r="C38" s="4" t="s">
        <v>106</v>
      </c>
      <c r="D38" s="4" t="s">
        <v>25</v>
      </c>
      <c r="E38" s="4" t="s">
        <v>26</v>
      </c>
      <c r="F38" s="9" t="s">
        <v>27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</row>
    <row r="39" spans="1:250" ht="12.75" customHeight="1" x14ac:dyDescent="0.25">
      <c r="A39" s="112" t="s">
        <v>52</v>
      </c>
      <c r="B39" s="112"/>
      <c r="C39" s="112"/>
      <c r="D39" s="112"/>
      <c r="E39" s="112"/>
      <c r="F39" s="113"/>
    </row>
    <row r="40" spans="1:250" ht="12.75" customHeight="1" x14ac:dyDescent="0.25">
      <c r="A40" s="53" t="s">
        <v>101</v>
      </c>
      <c r="B40" s="53" t="s">
        <v>37</v>
      </c>
      <c r="C40" s="54">
        <v>500</v>
      </c>
      <c r="D40" s="53" t="s">
        <v>53</v>
      </c>
      <c r="E40" s="55">
        <v>1197</v>
      </c>
      <c r="F40" s="55">
        <f>(C40*E40)</f>
        <v>598500</v>
      </c>
    </row>
    <row r="41" spans="1:250" ht="12.75" customHeight="1" x14ac:dyDescent="0.25">
      <c r="A41" s="53" t="s">
        <v>54</v>
      </c>
      <c r="B41" s="53" t="s">
        <v>37</v>
      </c>
      <c r="C41" s="54">
        <v>200</v>
      </c>
      <c r="D41" s="53" t="s">
        <v>55</v>
      </c>
      <c r="E41" s="55">
        <v>752</v>
      </c>
      <c r="F41" s="55">
        <f>(C41*E41)</f>
        <v>150400</v>
      </c>
    </row>
    <row r="42" spans="1:250" ht="12.75" customHeight="1" x14ac:dyDescent="0.25">
      <c r="A42" s="53" t="s">
        <v>56</v>
      </c>
      <c r="B42" s="53" t="s">
        <v>57</v>
      </c>
      <c r="C42" s="54">
        <v>2</v>
      </c>
      <c r="D42" s="53" t="s">
        <v>58</v>
      </c>
      <c r="E42" s="55">
        <v>13694</v>
      </c>
      <c r="F42" s="55">
        <f>(C42*E42)</f>
        <v>27388</v>
      </c>
    </row>
    <row r="43" spans="1:250" ht="12.75" customHeight="1" x14ac:dyDescent="0.25">
      <c r="A43" s="123" t="s">
        <v>59</v>
      </c>
      <c r="B43" s="124"/>
      <c r="C43" s="124"/>
      <c r="D43" s="124"/>
      <c r="E43" s="124"/>
      <c r="F43" s="125"/>
    </row>
    <row r="44" spans="1:250" ht="12.75" customHeight="1" x14ac:dyDescent="0.25">
      <c r="A44" s="53" t="s">
        <v>60</v>
      </c>
      <c r="B44" s="53" t="s">
        <v>57</v>
      </c>
      <c r="C44" s="59">
        <v>2</v>
      </c>
      <c r="D44" s="53" t="s">
        <v>55</v>
      </c>
      <c r="E44" s="55">
        <v>37275</v>
      </c>
      <c r="F44" s="55">
        <f>C44*E44</f>
        <v>74550</v>
      </c>
    </row>
    <row r="45" spans="1:250" ht="12.75" customHeight="1" x14ac:dyDescent="0.25">
      <c r="A45" s="53" t="s">
        <v>61</v>
      </c>
      <c r="B45" s="53" t="s">
        <v>57</v>
      </c>
      <c r="C45" s="59">
        <v>1</v>
      </c>
      <c r="D45" s="53" t="s">
        <v>62</v>
      </c>
      <c r="E45" s="55">
        <v>29030</v>
      </c>
      <c r="F45" s="55">
        <f>C45*E45</f>
        <v>29030</v>
      </c>
    </row>
    <row r="46" spans="1:250" ht="12.75" customHeight="1" x14ac:dyDescent="0.25">
      <c r="A46" s="56" t="s">
        <v>63</v>
      </c>
      <c r="B46" s="57"/>
      <c r="C46" s="57"/>
      <c r="D46" s="57"/>
      <c r="E46" s="57"/>
      <c r="F46" s="58"/>
    </row>
    <row r="47" spans="1:250" ht="12.75" customHeight="1" x14ac:dyDescent="0.25">
      <c r="A47" s="53" t="s">
        <v>94</v>
      </c>
      <c r="B47" s="60" t="s">
        <v>57</v>
      </c>
      <c r="C47" s="60">
        <v>0.3</v>
      </c>
      <c r="D47" s="60" t="s">
        <v>64</v>
      </c>
      <c r="E47" s="55">
        <v>32370</v>
      </c>
      <c r="F47" s="55">
        <f>C47*E47</f>
        <v>9711</v>
      </c>
    </row>
    <row r="48" spans="1:250" ht="13.5" customHeight="1" x14ac:dyDescent="0.25">
      <c r="A48" s="48" t="s">
        <v>65</v>
      </c>
      <c r="B48" s="49"/>
      <c r="C48" s="49"/>
      <c r="D48" s="49"/>
      <c r="E48" s="50"/>
      <c r="F48" s="50">
        <f>SUM(F40+F41+F42+F44+F45+F47)</f>
        <v>889579</v>
      </c>
    </row>
    <row r="49" spans="1:250" ht="12" customHeight="1" x14ac:dyDescent="0.25">
      <c r="A49" s="41"/>
      <c r="B49" s="42"/>
      <c r="C49" s="42"/>
      <c r="D49" s="42"/>
      <c r="E49" s="43"/>
      <c r="F49" s="43"/>
    </row>
    <row r="50" spans="1:250" ht="12" customHeight="1" x14ac:dyDescent="0.25">
      <c r="A50" s="117" t="s">
        <v>66</v>
      </c>
      <c r="B50" s="118"/>
      <c r="C50" s="118"/>
      <c r="D50" s="118"/>
      <c r="E50" s="118"/>
      <c r="F50" s="126"/>
    </row>
    <row r="51" spans="1:250" s="8" customFormat="1" ht="24" customHeight="1" x14ac:dyDescent="0.25">
      <c r="A51" s="5" t="s">
        <v>67</v>
      </c>
      <c r="B51" s="6" t="s">
        <v>51</v>
      </c>
      <c r="C51" s="4" t="s">
        <v>106</v>
      </c>
      <c r="D51" s="5" t="s">
        <v>25</v>
      </c>
      <c r="E51" s="6" t="s">
        <v>26</v>
      </c>
      <c r="F51" s="5" t="s">
        <v>27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</row>
    <row r="52" spans="1:250" ht="12.75" x14ac:dyDescent="0.25">
      <c r="A52" s="36" t="s">
        <v>95</v>
      </c>
      <c r="B52" s="25" t="s">
        <v>100</v>
      </c>
      <c r="C52" s="19">
        <v>1</v>
      </c>
      <c r="D52" s="21" t="s">
        <v>105</v>
      </c>
      <c r="E52" s="61">
        <v>34689</v>
      </c>
      <c r="F52" s="61">
        <f>(C52*E52)</f>
        <v>34689</v>
      </c>
    </row>
    <row r="53" spans="1:250" ht="12.75" x14ac:dyDescent="0.25">
      <c r="A53" s="36" t="s">
        <v>104</v>
      </c>
      <c r="B53" s="25" t="s">
        <v>37</v>
      </c>
      <c r="C53" s="19">
        <v>4500</v>
      </c>
      <c r="D53" s="21" t="s">
        <v>38</v>
      </c>
      <c r="E53" s="61">
        <v>50</v>
      </c>
      <c r="F53" s="61">
        <f>(C53*E53)</f>
        <v>225000</v>
      </c>
    </row>
    <row r="54" spans="1:250" ht="12.75" x14ac:dyDescent="0.25">
      <c r="A54" s="62" t="s">
        <v>68</v>
      </c>
      <c r="B54" s="26"/>
      <c r="C54" s="19"/>
      <c r="D54" s="22"/>
      <c r="E54" s="61"/>
      <c r="F54" s="61">
        <f>(C54*E54)</f>
        <v>0</v>
      </c>
    </row>
    <row r="55" spans="1:250" ht="13.5" customHeight="1" x14ac:dyDescent="0.25">
      <c r="A55" s="63" t="s">
        <v>69</v>
      </c>
      <c r="B55" s="64"/>
      <c r="C55" s="64"/>
      <c r="D55" s="64"/>
      <c r="E55" s="65"/>
      <c r="F55" s="65">
        <f>SUM(F52:F54)</f>
        <v>259689</v>
      </c>
    </row>
    <row r="56" spans="1:250" ht="12" customHeight="1" x14ac:dyDescent="0.25">
      <c r="A56" s="66"/>
      <c r="B56" s="66"/>
      <c r="C56" s="66"/>
      <c r="D56" s="66"/>
      <c r="E56" s="67"/>
      <c r="F56" s="67"/>
    </row>
    <row r="57" spans="1:250" ht="12" customHeight="1" x14ac:dyDescent="0.25">
      <c r="A57" s="68" t="s">
        <v>70</v>
      </c>
      <c r="B57" s="69"/>
      <c r="C57" s="69"/>
      <c r="D57" s="69"/>
      <c r="E57" s="69"/>
      <c r="F57" s="70">
        <f>F25+F35+F48+F55</f>
        <v>2905518</v>
      </c>
    </row>
    <row r="58" spans="1:250" ht="12" customHeight="1" x14ac:dyDescent="0.25">
      <c r="A58" s="71" t="s">
        <v>71</v>
      </c>
      <c r="B58" s="72"/>
      <c r="C58" s="72"/>
      <c r="D58" s="72"/>
      <c r="E58" s="72"/>
      <c r="F58" s="73">
        <f>F57*0.05</f>
        <v>145275.9</v>
      </c>
    </row>
    <row r="59" spans="1:250" ht="12" customHeight="1" x14ac:dyDescent="0.25">
      <c r="A59" s="74" t="s">
        <v>72</v>
      </c>
      <c r="B59" s="75"/>
      <c r="C59" s="75"/>
      <c r="D59" s="75"/>
      <c r="E59" s="75"/>
      <c r="F59" s="76">
        <f>F58+F57</f>
        <v>3050793.9</v>
      </c>
    </row>
    <row r="60" spans="1:250" ht="12" customHeight="1" x14ac:dyDescent="0.25">
      <c r="A60" s="71" t="s">
        <v>73</v>
      </c>
      <c r="B60" s="72"/>
      <c r="C60" s="72"/>
      <c r="D60" s="72"/>
      <c r="E60" s="72"/>
      <c r="F60" s="73">
        <f>F11</f>
        <v>5000000</v>
      </c>
    </row>
    <row r="61" spans="1:250" ht="12" customHeight="1" x14ac:dyDescent="0.25">
      <c r="A61" s="77" t="s">
        <v>74</v>
      </c>
      <c r="B61" s="78"/>
      <c r="C61" s="78"/>
      <c r="D61" s="78"/>
      <c r="E61" s="78"/>
      <c r="F61" s="79">
        <f>F60-F59</f>
        <v>1949206.1</v>
      </c>
    </row>
    <row r="62" spans="1:250" ht="12" customHeight="1" x14ac:dyDescent="0.25">
      <c r="A62" s="80" t="s">
        <v>75</v>
      </c>
      <c r="B62" s="81"/>
      <c r="C62" s="81"/>
      <c r="D62" s="81"/>
      <c r="E62" s="81"/>
      <c r="F62" s="82"/>
    </row>
    <row r="63" spans="1:250" ht="12.75" customHeight="1" thickBot="1" x14ac:dyDescent="0.3">
      <c r="A63" s="83"/>
      <c r="B63" s="81"/>
      <c r="C63" s="81"/>
      <c r="D63" s="81"/>
      <c r="E63" s="81"/>
      <c r="F63" s="82"/>
    </row>
    <row r="64" spans="1:250" ht="12" customHeight="1" x14ac:dyDescent="0.25">
      <c r="A64" s="84" t="s">
        <v>76</v>
      </c>
      <c r="B64" s="85"/>
      <c r="C64" s="85"/>
      <c r="D64" s="85"/>
      <c r="E64" s="86"/>
      <c r="F64" s="82"/>
    </row>
    <row r="65" spans="1:6" ht="12" customHeight="1" x14ac:dyDescent="0.25">
      <c r="A65" s="127" t="s">
        <v>77</v>
      </c>
      <c r="B65" s="128"/>
      <c r="C65" s="128"/>
      <c r="D65" s="128"/>
      <c r="E65" s="129"/>
      <c r="F65" s="82"/>
    </row>
    <row r="66" spans="1:6" ht="12" customHeight="1" x14ac:dyDescent="0.25">
      <c r="A66" s="127" t="s">
        <v>78</v>
      </c>
      <c r="B66" s="128"/>
      <c r="C66" s="128"/>
      <c r="D66" s="128"/>
      <c r="E66" s="129"/>
      <c r="F66" s="82"/>
    </row>
    <row r="67" spans="1:6" ht="12" customHeight="1" x14ac:dyDescent="0.25">
      <c r="A67" s="127" t="s">
        <v>79</v>
      </c>
      <c r="B67" s="128"/>
      <c r="C67" s="128"/>
      <c r="D67" s="128"/>
      <c r="E67" s="129"/>
      <c r="F67" s="82"/>
    </row>
    <row r="68" spans="1:6" ht="12" customHeight="1" x14ac:dyDescent="0.25">
      <c r="A68" s="127" t="s">
        <v>80</v>
      </c>
      <c r="B68" s="128"/>
      <c r="C68" s="128"/>
      <c r="D68" s="128"/>
      <c r="E68" s="129"/>
      <c r="F68" s="82"/>
    </row>
    <row r="69" spans="1:6" ht="12" customHeight="1" x14ac:dyDescent="0.25">
      <c r="A69" s="127" t="s">
        <v>81</v>
      </c>
      <c r="B69" s="128"/>
      <c r="C69" s="128"/>
      <c r="D69" s="128"/>
      <c r="E69" s="129"/>
      <c r="F69" s="82"/>
    </row>
    <row r="70" spans="1:6" ht="12.75" customHeight="1" thickBot="1" x14ac:dyDescent="0.3">
      <c r="A70" s="132" t="s">
        <v>82</v>
      </c>
      <c r="B70" s="133"/>
      <c r="C70" s="133"/>
      <c r="D70" s="133"/>
      <c r="E70" s="134"/>
      <c r="F70" s="82"/>
    </row>
    <row r="71" spans="1:6" ht="12.75" customHeight="1" x14ac:dyDescent="0.25">
      <c r="A71" s="83"/>
      <c r="B71" s="83"/>
      <c r="C71" s="83"/>
      <c r="D71" s="83"/>
      <c r="E71" s="83"/>
      <c r="F71" s="82"/>
    </row>
    <row r="72" spans="1:6" ht="15" customHeight="1" thickBot="1" x14ac:dyDescent="0.3">
      <c r="A72" s="121" t="s">
        <v>83</v>
      </c>
      <c r="B72" s="122"/>
      <c r="C72" s="87"/>
      <c r="D72" s="88"/>
      <c r="E72" s="88"/>
      <c r="F72" s="82"/>
    </row>
    <row r="73" spans="1:6" ht="12" customHeight="1" x14ac:dyDescent="0.25">
      <c r="A73" s="89" t="s">
        <v>67</v>
      </c>
      <c r="B73" s="90" t="s">
        <v>107</v>
      </c>
      <c r="C73" s="138" t="s">
        <v>84</v>
      </c>
      <c r="D73" s="88"/>
      <c r="E73" s="88"/>
      <c r="F73" s="82"/>
    </row>
    <row r="74" spans="1:6" ht="12" customHeight="1" x14ac:dyDescent="0.25">
      <c r="A74" s="91" t="s">
        <v>85</v>
      </c>
      <c r="B74" s="141">
        <v>150000</v>
      </c>
      <c r="C74" s="92">
        <f>(B74/B80)</f>
        <v>0.11418766514391071</v>
      </c>
      <c r="D74" s="88"/>
      <c r="E74" s="88"/>
      <c r="F74" s="82"/>
    </row>
    <row r="75" spans="1:6" ht="12" customHeight="1" x14ac:dyDescent="0.25">
      <c r="A75" s="91" t="s">
        <v>86</v>
      </c>
      <c r="B75" s="141">
        <v>0</v>
      </c>
      <c r="C75" s="92">
        <v>0</v>
      </c>
      <c r="D75" s="88"/>
      <c r="E75" s="88"/>
      <c r="F75" s="82"/>
    </row>
    <row r="76" spans="1:6" ht="12" customHeight="1" x14ac:dyDescent="0.25">
      <c r="A76" s="91" t="s">
        <v>87</v>
      </c>
      <c r="B76" s="141">
        <v>356100</v>
      </c>
      <c r="C76" s="92">
        <f>(B76/B80)</f>
        <v>0.27108151705164402</v>
      </c>
      <c r="D76" s="88"/>
      <c r="E76" s="88"/>
      <c r="F76" s="82"/>
    </row>
    <row r="77" spans="1:6" ht="12" customHeight="1" x14ac:dyDescent="0.25">
      <c r="A77" s="91" t="s">
        <v>50</v>
      </c>
      <c r="B77" s="141">
        <v>632473</v>
      </c>
      <c r="C77" s="92">
        <f>(B77/B80)</f>
        <v>0.48147076757709761</v>
      </c>
      <c r="D77" s="88"/>
      <c r="E77" s="88"/>
      <c r="F77" s="82"/>
    </row>
    <row r="78" spans="1:6" ht="12" customHeight="1" x14ac:dyDescent="0.25">
      <c r="A78" s="91" t="s">
        <v>88</v>
      </c>
      <c r="B78" s="141">
        <v>112500</v>
      </c>
      <c r="C78" s="92">
        <f>(B78/B80)</f>
        <v>8.5640748857933033E-2</v>
      </c>
      <c r="D78" s="93"/>
      <c r="E78" s="93"/>
      <c r="F78" s="82"/>
    </row>
    <row r="79" spans="1:6" ht="12" customHeight="1" x14ac:dyDescent="0.25">
      <c r="A79" s="91" t="s">
        <v>89</v>
      </c>
      <c r="B79" s="141">
        <v>62554</v>
      </c>
      <c r="C79" s="92">
        <f>(B79/B80)</f>
        <v>4.7619301369414606E-2</v>
      </c>
      <c r="D79" s="93"/>
      <c r="E79" s="93"/>
      <c r="F79" s="82"/>
    </row>
    <row r="80" spans="1:6" ht="12.75" customHeight="1" thickBot="1" x14ac:dyDescent="0.3">
      <c r="A80" s="94" t="s">
        <v>108</v>
      </c>
      <c r="B80" s="139">
        <f>SUM(B74:B79)</f>
        <v>1313627</v>
      </c>
      <c r="C80" s="95">
        <f>SUM(C74:C79)</f>
        <v>1</v>
      </c>
      <c r="D80" s="93"/>
      <c r="E80" s="93"/>
      <c r="F80" s="82"/>
    </row>
    <row r="81" spans="1:6" ht="12" customHeight="1" x14ac:dyDescent="0.25">
      <c r="A81" s="83"/>
      <c r="B81" s="81"/>
      <c r="C81" s="81"/>
      <c r="D81" s="81"/>
      <c r="E81" s="81"/>
      <c r="F81" s="82"/>
    </row>
    <row r="82" spans="1:6" ht="12.75" customHeight="1" x14ac:dyDescent="0.25">
      <c r="A82" s="96"/>
      <c r="B82" s="81"/>
      <c r="C82" s="81"/>
      <c r="D82" s="81"/>
      <c r="E82" s="81"/>
      <c r="F82" s="82"/>
    </row>
    <row r="83" spans="1:6" ht="12" customHeight="1" thickBot="1" x14ac:dyDescent="0.3">
      <c r="A83" s="135" t="s">
        <v>90</v>
      </c>
      <c r="B83" s="136"/>
      <c r="C83" s="136"/>
      <c r="D83" s="137"/>
      <c r="E83" s="97"/>
      <c r="F83" s="82"/>
    </row>
    <row r="84" spans="1:6" ht="12" customHeight="1" x14ac:dyDescent="0.25">
      <c r="A84" s="98" t="s">
        <v>102</v>
      </c>
      <c r="B84" s="99">
        <v>4500</v>
      </c>
      <c r="C84" s="99">
        <v>5000</v>
      </c>
      <c r="D84" s="100">
        <v>5500</v>
      </c>
      <c r="E84" s="101"/>
      <c r="F84" s="102"/>
    </row>
    <row r="85" spans="1:6" ht="13.5" thickBot="1" x14ac:dyDescent="0.3">
      <c r="A85" s="103" t="s">
        <v>103</v>
      </c>
      <c r="B85" s="139">
        <f>(F59/B84)</f>
        <v>677.95420000000001</v>
      </c>
      <c r="C85" s="139">
        <f>(F59/C84)</f>
        <v>610.15877999999998</v>
      </c>
      <c r="D85" s="140">
        <f>(F59/D84)</f>
        <v>554.68979999999999</v>
      </c>
      <c r="E85" s="101"/>
      <c r="F85" s="102"/>
    </row>
    <row r="86" spans="1:6" ht="15.6" customHeight="1" x14ac:dyDescent="0.25">
      <c r="A86" s="120" t="s">
        <v>91</v>
      </c>
      <c r="B86" s="120"/>
      <c r="C86" s="120"/>
      <c r="D86" s="120"/>
      <c r="E86" s="83"/>
      <c r="F86" s="83"/>
    </row>
  </sheetData>
  <mergeCells count="23">
    <mergeCell ref="A86:D86"/>
    <mergeCell ref="A72:B72"/>
    <mergeCell ref="D12:E12"/>
    <mergeCell ref="D10:E10"/>
    <mergeCell ref="D9:E9"/>
    <mergeCell ref="A43:F43"/>
    <mergeCell ref="A50:F50"/>
    <mergeCell ref="A65:E65"/>
    <mergeCell ref="A66:E66"/>
    <mergeCell ref="D11:E11"/>
    <mergeCell ref="A67:E67"/>
    <mergeCell ref="A68:E68"/>
    <mergeCell ref="A69:E69"/>
    <mergeCell ref="A70:E70"/>
    <mergeCell ref="A83:D83"/>
    <mergeCell ref="D8:E8"/>
    <mergeCell ref="D13:E13"/>
    <mergeCell ref="D14:E14"/>
    <mergeCell ref="A16:F16"/>
    <mergeCell ref="A39:F39"/>
    <mergeCell ref="A18:F18"/>
    <mergeCell ref="A28:F28"/>
    <mergeCell ref="A37:F37"/>
  </mergeCells>
  <pageMargins left="0.748031" right="0.748031" top="0.98425200000000002" bottom="0.98425200000000002" header="0" footer="0"/>
  <pageSetup scale="95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ESPÁRRAGO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Zuniga Herrera Teresa de Jesus</cp:lastModifiedBy>
  <cp:revision/>
  <dcterms:created xsi:type="dcterms:W3CDTF">2020-11-27T12:49:26Z</dcterms:created>
  <dcterms:modified xsi:type="dcterms:W3CDTF">2023-03-31T20:16:29Z</dcterms:modified>
  <cp:category/>
  <cp:contentStatus/>
</cp:coreProperties>
</file>