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maldonado\Desktop\FICHAS TECNICAS 2023\Costos Para Fichas\Ficha Tecnica A Norte 2023-2024\"/>
    </mc:Choice>
  </mc:AlternateContent>
  <bookViews>
    <workbookView xWindow="0" yWindow="0" windowWidth="28800" windowHeight="12435"/>
  </bookViews>
  <sheets>
    <sheet name="ESPINAC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9" i="1" l="1"/>
  <c r="G68" i="1" l="1"/>
  <c r="G70" i="1" s="1"/>
  <c r="G12" i="1" l="1"/>
  <c r="G63" i="1" l="1"/>
  <c r="G62" i="1"/>
  <c r="G60" i="1"/>
  <c r="G58" i="1"/>
  <c r="G55" i="1"/>
  <c r="G56" i="1"/>
  <c r="G54" i="1"/>
  <c r="G52" i="1"/>
  <c r="G43" i="1"/>
  <c r="G44" i="1"/>
  <c r="G45" i="1"/>
  <c r="G46" i="1"/>
  <c r="G47" i="1"/>
  <c r="G42" i="1"/>
  <c r="G32" i="1"/>
  <c r="G31" i="1"/>
  <c r="G22" i="1"/>
  <c r="G23" i="1"/>
  <c r="G24" i="1"/>
  <c r="G25" i="1"/>
  <c r="G26" i="1"/>
  <c r="G27" i="1"/>
  <c r="G28" i="1"/>
  <c r="G29" i="1"/>
  <c r="G30" i="1"/>
  <c r="G21" i="1"/>
  <c r="D98" i="1"/>
  <c r="G48" i="1" l="1"/>
  <c r="C91" i="1" s="1"/>
  <c r="G38" i="1"/>
  <c r="C93" i="1"/>
  <c r="G75" i="1"/>
  <c r="G33" i="1" l="1"/>
  <c r="C89" i="1" s="1"/>
  <c r="G64" i="1"/>
  <c r="C92" i="1" s="1"/>
  <c r="G72" i="1" l="1"/>
  <c r="G73" i="1" s="1"/>
  <c r="G74" i="1" l="1"/>
  <c r="D99" i="1" s="1"/>
  <c r="C94" i="1"/>
  <c r="G76" i="1" l="1"/>
  <c r="E99" i="1"/>
  <c r="C99" i="1"/>
  <c r="C95" i="1"/>
  <c r="D94" i="1" s="1"/>
  <c r="D92" i="1" l="1"/>
  <c r="D91" i="1"/>
  <c r="D93" i="1"/>
  <c r="D89" i="1"/>
  <c r="D95" i="1" l="1"/>
</calcChain>
</file>

<file path=xl/sharedStrings.xml><?xml version="1.0" encoding="utf-8"?>
<sst xmlns="http://schemas.openxmlformats.org/spreadsheetml/2006/main" count="191" uniqueCount="119">
  <si>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</si>
  <si>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</si>
  <si>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</si>
  <si>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</si>
  <si>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</si>
  <si>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</si>
  <si>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</si>
  <si>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</si>
  <si>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</si>
  <si>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</si>
  <si>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</si>
  <si>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</si>
  <si>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</si>
  <si>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</si>
  <si>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</si>
  <si>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</si>
  <si>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</si>
  <si>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</si>
  <si>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</si>
  <si>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</si>
  <si>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</si>
  <si>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</si>
  <si>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</si>
  <si>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</si>
  <si>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</si>
  <si>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</si>
  <si>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</si>
  <si>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</si>
  <si>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</si>
  <si>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</si>
  <si>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</si>
  <si>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</si>
  <si>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</si>
  <si>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</si>
  <si>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HERBICIDAS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</si>
  <si>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</si>
  <si>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</si>
  <si>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</si>
  <si>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</si>
  <si>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</si>
  <si>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</si>
  <si>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</si>
  <si>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</si>
  <si>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</si>
  <si>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</si>
  <si>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</si>
  <si>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</si>
  <si>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</si>
  <si>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</si>
  <si>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</si>
  <si>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</si>
  <si>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</si>
  <si>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</si>
  <si>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</si>
  <si>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</si>
  <si>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</si>
  <si>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</si>
  <si>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</si>
  <si>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</si>
  <si>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</si>
  <si>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</si>
  <si>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</si>
  <si>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</si>
  <si>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ESPINACA</t>
  </si>
  <si>
    <t>PITON</t>
  </si>
  <si>
    <t>MEDIO</t>
  </si>
  <si>
    <t>METROPOLITANA</t>
  </si>
  <si>
    <t>NORTE</t>
  </si>
  <si>
    <t>MERCADO INTERNO</t>
  </si>
  <si>
    <t>NO HAY</t>
  </si>
  <si>
    <t>RENDIMIENTO (kg/ha.)</t>
  </si>
  <si>
    <t>Paleo acequia</t>
  </si>
  <si>
    <t>Riego pre-transplante/siembra</t>
  </si>
  <si>
    <t>Transplante/siembra</t>
  </si>
  <si>
    <t>Riegos (4)</t>
  </si>
  <si>
    <t>Aplicación fertilizante</t>
  </si>
  <si>
    <t>Limpia con cultivadora</t>
  </si>
  <si>
    <t>Aplicación pesticidas</t>
  </si>
  <si>
    <t>Ago-Sep</t>
  </si>
  <si>
    <t>Aplicación pesticidas (2)</t>
  </si>
  <si>
    <t>Riegos (3)</t>
  </si>
  <si>
    <t>Embalage y carga</t>
  </si>
  <si>
    <t xml:space="preserve"> </t>
  </si>
  <si>
    <t>Jul-Ago</t>
  </si>
  <si>
    <t>Rastraje</t>
  </si>
  <si>
    <t>Aplicación de Pesticida</t>
  </si>
  <si>
    <t>Sep-Oct</t>
  </si>
  <si>
    <t>Melgadura y Aplicación Fertilizante</t>
  </si>
  <si>
    <t>Sep-Nov</t>
  </si>
  <si>
    <t>Acarreo interno  insumos</t>
  </si>
  <si>
    <t>Ago-Oct</t>
  </si>
  <si>
    <t>Acequiadura</t>
  </si>
  <si>
    <t>SEMILLAS</t>
  </si>
  <si>
    <t>Urea</t>
  </si>
  <si>
    <t>Nitrato de potasio</t>
  </si>
  <si>
    <t>Oct- Nov</t>
  </si>
  <si>
    <t>mezcla hortalicera</t>
  </si>
  <si>
    <t>FUNGICIDA</t>
  </si>
  <si>
    <t>Metalaxil MZ-58 WP</t>
  </si>
  <si>
    <t>Sep- Oct</t>
  </si>
  <si>
    <t>Linurex 50 WP</t>
  </si>
  <si>
    <t>Ago- Sep</t>
  </si>
  <si>
    <t>Karate Zeon</t>
  </si>
  <si>
    <t>Actara 25 WG</t>
  </si>
  <si>
    <t>Lt</t>
  </si>
  <si>
    <t>Cajas</t>
  </si>
  <si>
    <t>Unidades</t>
  </si>
  <si>
    <t>ESCENARIOS COSTO UNITARIO  ($/kg)</t>
  </si>
  <si>
    <t>Rendimiento (kg/hà)</t>
  </si>
  <si>
    <t>Costo unitario ($/kg) (*)</t>
  </si>
  <si>
    <t>PRECIO ESPERADO ($/kg)</t>
  </si>
  <si>
    <t>Arrancadura</t>
  </si>
  <si>
    <t>Sept</t>
  </si>
  <si>
    <t>Ago</t>
  </si>
  <si>
    <t>Jul</t>
  </si>
  <si>
    <t>Nov</t>
  </si>
  <si>
    <t>Traslado a mercado mayorista</t>
  </si>
  <si>
    <t>TODAS</t>
  </si>
  <si>
    <t>MARZO-2023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</si>
</sst>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0.0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168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49" fontId="8" fillId="2" borderId="6" xfId="0" applyNumberFormat="1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49" fontId="8" fillId="2" borderId="6" xfId="0" applyNumberFormat="1" applyFont="1" applyFill="1" applyBorder="1" applyAlignment="1"/>
    <xf numFmtId="0" fontId="4" fillId="2" borderId="6" xfId="0" applyFont="1" applyFill="1" applyBorder="1" applyAlignment="1">
      <alignment horizontal="center"/>
    </xf>
    <xf numFmtId="49" fontId="4" fillId="2" borderId="19" xfId="0" applyNumberFormat="1" applyFont="1" applyFill="1" applyBorder="1" applyAlignment="1"/>
    <xf numFmtId="49" fontId="4" fillId="2" borderId="19" xfId="0" applyNumberFormat="1" applyFont="1" applyFill="1" applyBorder="1" applyAlignment="1">
      <alignment horizontal="center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5" fontId="13" fillId="2" borderId="6" xfId="0" applyNumberFormat="1" applyFont="1" applyFill="1" applyBorder="1" applyAlignment="1">
      <alignment vertical="center"/>
    </xf>
    <xf numFmtId="0" fontId="15" fillId="2" borderId="20" xfId="0" applyFont="1" applyFill="1" applyBorder="1" applyAlignment="1"/>
    <xf numFmtId="0" fontId="0" fillId="2" borderId="21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10" fillId="2" borderId="20" xfId="0" applyFont="1" applyFill="1" applyBorder="1" applyAlignment="1">
      <alignment vertical="center"/>
    </xf>
    <xf numFmtId="0" fontId="2" fillId="2" borderId="22" xfId="0" applyFont="1" applyFill="1" applyBorder="1" applyAlignment="1"/>
    <xf numFmtId="49" fontId="1" fillId="5" borderId="23" xfId="0" applyNumberFormat="1" applyFont="1" applyFill="1" applyBorder="1" applyAlignment="1">
      <alignment vertical="center"/>
    </xf>
    <xf numFmtId="0" fontId="1" fillId="5" borderId="24" xfId="0" applyFont="1" applyFill="1" applyBorder="1" applyAlignment="1">
      <alignment vertical="center"/>
    </xf>
    <xf numFmtId="49" fontId="1" fillId="3" borderId="26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0" fontId="10" fillId="5" borderId="29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49" fontId="13" fillId="2" borderId="31" xfId="0" applyNumberFormat="1" applyFont="1" applyFill="1" applyBorder="1" applyAlignment="1">
      <alignment vertical="center"/>
    </xf>
    <xf numFmtId="49" fontId="13" fillId="8" borderId="33" xfId="0" applyNumberFormat="1" applyFont="1" applyFill="1" applyBorder="1" applyAlignment="1">
      <alignment vertical="center"/>
    </xf>
    <xf numFmtId="165" fontId="13" fillId="8" borderId="34" xfId="0" applyNumberFormat="1" applyFont="1" applyFill="1" applyBorder="1" applyAlignment="1">
      <alignment vertical="center"/>
    </xf>
    <xf numFmtId="0" fontId="15" fillId="2" borderId="20" xfId="0" applyFont="1" applyFill="1" applyBorder="1" applyAlignment="1">
      <alignment vertical="center"/>
    </xf>
    <xf numFmtId="49" fontId="15" fillId="2" borderId="20" xfId="0" applyNumberFormat="1" applyFont="1" applyFill="1" applyBorder="1" applyAlignment="1">
      <alignment vertical="center"/>
    </xf>
    <xf numFmtId="49" fontId="13" fillId="2" borderId="36" xfId="0" applyNumberFormat="1" applyFont="1" applyFill="1" applyBorder="1" applyAlignment="1">
      <alignment vertical="center"/>
    </xf>
    <xf numFmtId="0" fontId="15" fillId="2" borderId="37" xfId="0" applyFont="1" applyFill="1" applyBorder="1" applyAlignment="1"/>
    <xf numFmtId="49" fontId="15" fillId="2" borderId="39" xfId="0" applyNumberFormat="1" applyFont="1" applyFill="1" applyBorder="1" applyAlignment="1">
      <alignment vertical="center"/>
    </xf>
    <xf numFmtId="49" fontId="15" fillId="2" borderId="41" xfId="0" applyNumberFormat="1" applyFont="1" applyFill="1" applyBorder="1" applyAlignment="1">
      <alignment vertical="center"/>
    </xf>
    <xf numFmtId="0" fontId="15" fillId="2" borderId="42" xfId="0" applyFont="1" applyFill="1" applyBorder="1" applyAlignment="1"/>
    <xf numFmtId="49" fontId="13" fillId="8" borderId="44" xfId="0" applyNumberFormat="1" applyFont="1" applyFill="1" applyBorder="1" applyAlignment="1">
      <alignment vertical="center"/>
    </xf>
    <xf numFmtId="165" fontId="13" fillId="8" borderId="3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18" fillId="0" borderId="46" xfId="0" applyFont="1" applyBorder="1" applyAlignment="1">
      <alignment horizontal="right" vertical="center"/>
    </xf>
    <xf numFmtId="0" fontId="18" fillId="0" borderId="46" xfId="0" applyFont="1" applyFill="1" applyBorder="1" applyAlignment="1">
      <alignment horizontal="right" vertical="center"/>
    </xf>
    <xf numFmtId="17" fontId="18" fillId="0" borderId="46" xfId="0" applyNumberFormat="1" applyFont="1" applyBorder="1" applyAlignment="1">
      <alignment horizontal="right" vertical="center"/>
    </xf>
    <xf numFmtId="0" fontId="4" fillId="2" borderId="6" xfId="0" applyNumberFormat="1" applyFont="1" applyFill="1" applyBorder="1" applyAlignment="1">
      <alignment horizontal="center" wrapText="1"/>
    </xf>
    <xf numFmtId="3" fontId="4" fillId="2" borderId="6" xfId="0" applyNumberFormat="1" applyFont="1" applyFill="1" applyBorder="1" applyAlignment="1">
      <alignment horizontal="center" wrapText="1"/>
    </xf>
    <xf numFmtId="3" fontId="7" fillId="3" borderId="6" xfId="0" applyNumberFormat="1" applyFont="1" applyFill="1" applyBorder="1" applyAlignment="1">
      <alignment horizontal="center" vertical="center"/>
    </xf>
    <xf numFmtId="166" fontId="4" fillId="2" borderId="6" xfId="0" applyNumberFormat="1" applyFont="1" applyFill="1" applyBorder="1" applyAlignment="1">
      <alignment horizontal="center" wrapText="1"/>
    </xf>
    <xf numFmtId="3" fontId="2" fillId="2" borderId="15" xfId="0" applyNumberFormat="1" applyFont="1" applyFill="1" applyBorder="1" applyAlignment="1">
      <alignment horizontal="center" vertical="center"/>
    </xf>
    <xf numFmtId="3" fontId="3" fillId="3" borderId="15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/>
    </xf>
    <xf numFmtId="3" fontId="2" fillId="2" borderId="18" xfId="0" applyNumberFormat="1" applyFont="1" applyFill="1" applyBorder="1" applyAlignment="1">
      <alignment horizontal="center"/>
    </xf>
    <xf numFmtId="3" fontId="7" fillId="3" borderId="15" xfId="0" applyNumberFormat="1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horizontal="center"/>
    </xf>
    <xf numFmtId="3" fontId="4" fillId="2" borderId="19" xfId="0" applyNumberFormat="1" applyFont="1" applyFill="1" applyBorder="1" applyAlignment="1">
      <alignment horizontal="center"/>
    </xf>
    <xf numFmtId="3" fontId="9" fillId="3" borderId="15" xfId="0" applyNumberFormat="1" applyFont="1" applyFill="1" applyBorder="1" applyAlignment="1">
      <alignment horizontal="center" vertical="center"/>
    </xf>
    <xf numFmtId="3" fontId="2" fillId="2" borderId="22" xfId="0" applyNumberFormat="1" applyFont="1" applyFill="1" applyBorder="1" applyAlignment="1">
      <alignment horizontal="center"/>
    </xf>
    <xf numFmtId="164" fontId="1" fillId="5" borderId="25" xfId="0" applyNumberFormat="1" applyFont="1" applyFill="1" applyBorder="1" applyAlignment="1">
      <alignment horizontal="center" vertical="center"/>
    </xf>
    <xf numFmtId="164" fontId="1" fillId="3" borderId="27" xfId="0" applyNumberFormat="1" applyFont="1" applyFill="1" applyBorder="1" applyAlignment="1">
      <alignment horizontal="center" vertical="center"/>
    </xf>
    <xf numFmtId="164" fontId="1" fillId="5" borderId="27" xfId="0" applyNumberFormat="1" applyFont="1" applyFill="1" applyBorder="1" applyAlignment="1">
      <alignment horizontal="center" vertical="center"/>
    </xf>
    <xf numFmtId="164" fontId="1" fillId="6" borderId="30" xfId="0" applyNumberFormat="1" applyFont="1" applyFill="1" applyBorder="1" applyAlignment="1">
      <alignment horizontal="center" vertical="center"/>
    </xf>
    <xf numFmtId="164" fontId="1" fillId="2" borderId="20" xfId="0" applyNumberFormat="1" applyFont="1" applyFill="1" applyBorder="1" applyAlignment="1">
      <alignment horizontal="center" vertical="center"/>
    </xf>
    <xf numFmtId="164" fontId="16" fillId="2" borderId="20" xfId="0" applyNumberFormat="1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/>
    </xf>
    <xf numFmtId="0" fontId="0" fillId="0" borderId="0" xfId="0" applyNumberFormat="1" applyFont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1" fillId="5" borderId="2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0" fillId="5" borderId="29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5" fillId="2" borderId="37" xfId="0" applyFont="1" applyFill="1" applyBorder="1" applyAlignment="1">
      <alignment horizontal="center"/>
    </xf>
    <xf numFmtId="0" fontId="15" fillId="2" borderId="42" xfId="0" applyFont="1" applyFill="1" applyBorder="1" applyAlignment="1">
      <alignment horizontal="center"/>
    </xf>
    <xf numFmtId="0" fontId="15" fillId="7" borderId="20" xfId="0" applyFont="1" applyFill="1" applyBorder="1" applyAlignment="1">
      <alignment horizontal="center"/>
    </xf>
    <xf numFmtId="0" fontId="10" fillId="7" borderId="20" xfId="0" applyFont="1" applyFill="1" applyBorder="1" applyAlignment="1">
      <alignment horizontal="center" vertical="center"/>
    </xf>
    <xf numFmtId="0" fontId="15" fillId="2" borderId="38" xfId="0" applyFont="1" applyFill="1" applyBorder="1" applyAlignment="1">
      <alignment horizontal="center"/>
    </xf>
    <xf numFmtId="0" fontId="15" fillId="2" borderId="40" xfId="0" applyFont="1" applyFill="1" applyBorder="1" applyAlignment="1">
      <alignment horizontal="center"/>
    </xf>
    <xf numFmtId="0" fontId="15" fillId="2" borderId="43" xfId="0" applyFont="1" applyFill="1" applyBorder="1" applyAlignment="1">
      <alignment horizontal="center"/>
    </xf>
    <xf numFmtId="0" fontId="13" fillId="7" borderId="2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2" borderId="6" xfId="0" applyNumberFormat="1" applyFont="1" applyFill="1" applyBorder="1" applyAlignment="1">
      <alignment horizontal="center"/>
    </xf>
    <xf numFmtId="0" fontId="4" fillId="2" borderId="19" xfId="0" applyNumberFormat="1" applyFont="1" applyFill="1" applyBorder="1" applyAlignment="1">
      <alignment horizontal="center"/>
    </xf>
    <xf numFmtId="9" fontId="15" fillId="2" borderId="32" xfId="0" applyNumberFormat="1" applyFont="1" applyFill="1" applyBorder="1" applyAlignment="1">
      <alignment horizontal="center"/>
    </xf>
    <xf numFmtId="9" fontId="13" fillId="8" borderId="35" xfId="0" applyNumberFormat="1" applyFont="1" applyFill="1" applyBorder="1" applyAlignment="1">
      <alignment horizontal="center" vertical="center"/>
    </xf>
    <xf numFmtId="3" fontId="13" fillId="8" borderId="45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 wrapText="1"/>
    </xf>
    <xf numFmtId="49" fontId="13" fillId="8" borderId="50" xfId="0" applyNumberFormat="1" applyFont="1" applyFill="1" applyBorder="1" applyAlignment="1">
      <alignment vertical="center"/>
    </xf>
    <xf numFmtId="49" fontId="13" fillId="8" borderId="51" xfId="0" applyNumberFormat="1" applyFont="1" applyFill="1" applyBorder="1" applyAlignment="1">
      <alignment vertical="center"/>
    </xf>
    <xf numFmtId="49" fontId="15" fillId="8" borderId="52" xfId="0" applyNumberFormat="1" applyFont="1" applyFill="1" applyBorder="1" applyAlignment="1">
      <alignment horizontal="center"/>
    </xf>
    <xf numFmtId="0" fontId="15" fillId="9" borderId="49" xfId="0" applyFont="1" applyFill="1" applyBorder="1" applyAlignment="1">
      <alignment horizontal="center"/>
    </xf>
    <xf numFmtId="3" fontId="4" fillId="2" borderId="6" xfId="0" applyNumberFormat="1" applyFont="1" applyFill="1" applyBorder="1" applyAlignment="1">
      <alignment horizontal="right"/>
    </xf>
    <xf numFmtId="3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19" fillId="0" borderId="46" xfId="0" applyFont="1" applyBorder="1" applyAlignment="1">
      <alignment horizontal="right" vertical="center"/>
    </xf>
    <xf numFmtId="49" fontId="4" fillId="2" borderId="54" xfId="0" applyNumberFormat="1" applyFont="1" applyFill="1" applyBorder="1" applyAlignment="1">
      <alignment wrapText="1"/>
    </xf>
    <xf numFmtId="49" fontId="4" fillId="2" borderId="54" xfId="0" applyNumberFormat="1" applyFont="1" applyFill="1" applyBorder="1" applyAlignment="1">
      <alignment horizontal="center"/>
    </xf>
    <xf numFmtId="3" fontId="4" fillId="2" borderId="54" xfId="0" applyNumberFormat="1" applyFont="1" applyFill="1" applyBorder="1" applyAlignment="1">
      <alignment horizontal="center"/>
    </xf>
    <xf numFmtId="49" fontId="4" fillId="2" borderId="54" xfId="0" applyNumberFormat="1" applyFont="1" applyFill="1" applyBorder="1" applyAlignment="1">
      <alignment horizontal="center" wrapText="1"/>
    </xf>
    <xf numFmtId="49" fontId="9" fillId="3" borderId="55" xfId="0" applyNumberFormat="1" applyFont="1" applyFill="1" applyBorder="1" applyAlignment="1">
      <alignment vertical="center"/>
    </xf>
    <xf numFmtId="0" fontId="9" fillId="3" borderId="55" xfId="0" applyFont="1" applyFill="1" applyBorder="1" applyAlignment="1">
      <alignment horizontal="center" vertical="center"/>
    </xf>
    <xf numFmtId="3" fontId="9" fillId="3" borderId="55" xfId="0" applyNumberFormat="1" applyFont="1" applyFill="1" applyBorder="1" applyAlignment="1">
      <alignment horizontal="center" vertical="center"/>
    </xf>
    <xf numFmtId="49" fontId="4" fillId="2" borderId="53" xfId="0" applyNumberFormat="1" applyFont="1" applyFill="1" applyBorder="1" applyAlignment="1">
      <alignment wrapText="1"/>
    </xf>
    <xf numFmtId="49" fontId="4" fillId="2" borderId="53" xfId="0" applyNumberFormat="1" applyFont="1" applyFill="1" applyBorder="1" applyAlignment="1">
      <alignment horizontal="center"/>
    </xf>
    <xf numFmtId="3" fontId="4" fillId="2" borderId="53" xfId="0" applyNumberFormat="1" applyFont="1" applyFill="1" applyBorder="1" applyAlignment="1">
      <alignment horizontal="center"/>
    </xf>
    <xf numFmtId="49" fontId="4" fillId="2" borderId="53" xfId="0" applyNumberFormat="1" applyFont="1" applyFill="1" applyBorder="1" applyAlignment="1">
      <alignment horizontal="center" wrapText="1"/>
    </xf>
    <xf numFmtId="49" fontId="4" fillId="2" borderId="6" xfId="0" applyNumberFormat="1" applyFont="1" applyFill="1" applyBorder="1" applyAlignment="1"/>
    <xf numFmtId="3" fontId="20" fillId="2" borderId="6" xfId="0" applyNumberFormat="1" applyFont="1" applyFill="1" applyBorder="1" applyAlignment="1">
      <alignment horizontal="center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7" fillId="9" borderId="47" xfId="0" applyNumberFormat="1" applyFont="1" applyFill="1" applyBorder="1" applyAlignment="1">
      <alignment horizontal="center" vertical="center"/>
    </xf>
    <xf numFmtId="49" fontId="17" fillId="9" borderId="48" xfId="0" applyNumberFormat="1" applyFont="1" applyFill="1" applyBorder="1" applyAlignment="1">
      <alignment horizontal="center" vertical="center"/>
    </xf>
    <xf numFmtId="49" fontId="17" fillId="9" borderId="49" xfId="0" applyNumberFormat="1" applyFont="1" applyFill="1" applyBorder="1" applyAlignment="1">
      <alignment horizontal="center" vertical="center"/>
    </xf>
    <xf numFmtId="49" fontId="17" fillId="9" borderId="47" xfId="0" applyNumberFormat="1" applyFont="1" applyFill="1" applyBorder="1" applyAlignment="1">
      <alignment vertical="center"/>
    </xf>
    <xf numFmtId="0" fontId="13" fillId="9" borderId="48" xfId="0" applyFont="1" applyFill="1" applyBorder="1" applyAlignment="1">
      <alignment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</xdr:colOff>
      <xdr:row>0</xdr:row>
      <xdr:rowOff>180975</xdr:rowOff>
    </xdr:from>
    <xdr:to>
      <xdr:col>7</xdr:col>
      <xdr:colOff>9525</xdr:colOff>
      <xdr:row>7</xdr:row>
      <xdr:rowOff>22559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4" y="180975"/>
          <a:ext cx="603885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K100"/>
  <sheetViews>
    <sheetView showGridLines="0" tabSelected="1" workbookViewId="0">
      <selection activeCell="G11" sqref="G11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2.140625" style="1" customWidth="1"/>
    <col min="3" max="3" width="14.85546875" style="1" customWidth="1"/>
    <col min="4" max="4" width="10" style="105" customWidth="1"/>
    <col min="5" max="5" width="15.85546875" style="105" customWidth="1"/>
    <col min="6" max="6" width="12.85546875" style="105" customWidth="1"/>
    <col min="7" max="7" width="15" style="105" customWidth="1"/>
    <col min="8" max="245" width="10.85546875" style="1" customWidth="1"/>
  </cols>
  <sheetData>
    <row r="1" spans="1:7" ht="15" customHeight="1" x14ac:dyDescent="0.25">
      <c r="A1" s="2"/>
      <c r="B1" s="2"/>
      <c r="C1" s="2"/>
      <c r="D1" s="86"/>
      <c r="E1" s="86"/>
      <c r="F1" s="86"/>
      <c r="G1" s="86"/>
    </row>
    <row r="2" spans="1:7" ht="15" customHeight="1" x14ac:dyDescent="0.25">
      <c r="A2" s="2"/>
      <c r="B2" s="2"/>
      <c r="C2" s="2"/>
      <c r="D2" s="86"/>
      <c r="E2" s="86"/>
      <c r="F2" s="86"/>
      <c r="G2" s="86"/>
    </row>
    <row r="3" spans="1:7" ht="15" customHeight="1" x14ac:dyDescent="0.25">
      <c r="A3" s="2"/>
      <c r="B3" s="2"/>
      <c r="C3" s="2"/>
      <c r="D3" s="86"/>
      <c r="E3" s="86"/>
      <c r="F3" s="86"/>
      <c r="G3" s="86"/>
    </row>
    <row r="4" spans="1:7" ht="15" customHeight="1" x14ac:dyDescent="0.25">
      <c r="A4" s="2"/>
      <c r="B4" s="2"/>
      <c r="C4" s="2"/>
      <c r="D4" s="86"/>
      <c r="E4" s="86"/>
      <c r="F4" s="86"/>
      <c r="G4" s="86"/>
    </row>
    <row r="5" spans="1:7" ht="15" customHeight="1" x14ac:dyDescent="0.25">
      <c r="A5" s="2"/>
      <c r="B5" s="2"/>
      <c r="C5" s="2"/>
      <c r="D5" s="86"/>
      <c r="E5" s="86"/>
      <c r="F5" s="86"/>
      <c r="G5" s="86"/>
    </row>
    <row r="6" spans="1:7" ht="15" customHeight="1" x14ac:dyDescent="0.25">
      <c r="A6" s="2"/>
      <c r="B6" s="2"/>
      <c r="C6" s="2"/>
      <c r="D6" s="86"/>
      <c r="E6" s="86"/>
      <c r="F6" s="86"/>
      <c r="G6" s="86"/>
    </row>
    <row r="7" spans="1:7" ht="15" customHeight="1" x14ac:dyDescent="0.25">
      <c r="A7" s="2"/>
      <c r="B7" s="2"/>
      <c r="C7" s="2"/>
      <c r="D7" s="86"/>
      <c r="E7" s="86"/>
      <c r="F7" s="86"/>
      <c r="G7" s="86"/>
    </row>
    <row r="8" spans="1:7" ht="15" customHeight="1" x14ac:dyDescent="0.25">
      <c r="A8" s="2"/>
      <c r="B8" s="3"/>
      <c r="C8" s="4"/>
      <c r="D8" s="86"/>
      <c r="E8" s="87"/>
      <c r="F8" s="87"/>
      <c r="G8" s="87"/>
    </row>
    <row r="9" spans="1:7" ht="12" customHeight="1" x14ac:dyDescent="0.25">
      <c r="A9" s="5"/>
      <c r="B9" s="6" t="s">
        <v>0</v>
      </c>
      <c r="C9" s="77" t="s">
        <v>63</v>
      </c>
      <c r="D9" s="121"/>
      <c r="E9" s="155" t="s">
        <v>70</v>
      </c>
      <c r="F9" s="156"/>
      <c r="G9" s="134">
        <v>15500</v>
      </c>
    </row>
    <row r="10" spans="1:7" ht="24" customHeight="1" x14ac:dyDescent="0.25">
      <c r="A10" s="5"/>
      <c r="B10" s="7" t="s">
        <v>1</v>
      </c>
      <c r="C10" s="77" t="s">
        <v>64</v>
      </c>
      <c r="D10" s="122"/>
      <c r="E10" s="153" t="s">
        <v>2</v>
      </c>
      <c r="F10" s="154"/>
      <c r="G10" s="77" t="s">
        <v>112</v>
      </c>
    </row>
    <row r="11" spans="1:7" ht="18" customHeight="1" x14ac:dyDescent="0.25">
      <c r="A11" s="5"/>
      <c r="B11" s="7" t="s">
        <v>3</v>
      </c>
      <c r="C11" s="77" t="s">
        <v>65</v>
      </c>
      <c r="D11" s="122"/>
      <c r="E11" s="157" t="s">
        <v>110</v>
      </c>
      <c r="F11" s="158"/>
      <c r="G11" s="135">
        <v>690</v>
      </c>
    </row>
    <row r="12" spans="1:7" ht="15" customHeight="1" x14ac:dyDescent="0.25">
      <c r="A12" s="5"/>
      <c r="B12" s="7" t="s">
        <v>4</v>
      </c>
      <c r="C12" s="78" t="s">
        <v>66</v>
      </c>
      <c r="D12" s="122"/>
      <c r="E12" s="157" t="s">
        <v>5</v>
      </c>
      <c r="F12" s="158"/>
      <c r="G12" s="135">
        <f>G9*G11</f>
        <v>10695000</v>
      </c>
    </row>
    <row r="13" spans="1:7" ht="15.75" customHeight="1" x14ac:dyDescent="0.25">
      <c r="A13" s="5"/>
      <c r="B13" s="7" t="s">
        <v>6</v>
      </c>
      <c r="C13" s="78" t="s">
        <v>67</v>
      </c>
      <c r="D13" s="122"/>
      <c r="E13" s="157" t="s">
        <v>7</v>
      </c>
      <c r="F13" s="158"/>
      <c r="G13" s="136" t="s">
        <v>68</v>
      </c>
    </row>
    <row r="14" spans="1:7" ht="15.75" customHeight="1" x14ac:dyDescent="0.25">
      <c r="A14" s="5"/>
      <c r="B14" s="7" t="s">
        <v>8</v>
      </c>
      <c r="C14" s="139" t="s">
        <v>117</v>
      </c>
      <c r="D14" s="122"/>
      <c r="E14" s="157" t="s">
        <v>9</v>
      </c>
      <c r="F14" s="158"/>
      <c r="G14" s="136" t="s">
        <v>112</v>
      </c>
    </row>
    <row r="15" spans="1:7" ht="25.5" customHeight="1" x14ac:dyDescent="0.25">
      <c r="A15" s="5"/>
      <c r="B15" s="7" t="s">
        <v>10</v>
      </c>
      <c r="C15" s="79" t="s">
        <v>118</v>
      </c>
      <c r="D15" s="122"/>
      <c r="E15" s="159" t="s">
        <v>11</v>
      </c>
      <c r="F15" s="160"/>
      <c r="G15" s="137" t="s">
        <v>69</v>
      </c>
    </row>
    <row r="16" spans="1:7" ht="12" customHeight="1" x14ac:dyDescent="0.25">
      <c r="A16" s="2"/>
      <c r="B16" s="10"/>
      <c r="C16" s="11"/>
      <c r="D16" s="123"/>
      <c r="E16" s="106"/>
      <c r="F16" s="106"/>
      <c r="G16" s="88"/>
    </row>
    <row r="17" spans="1:7" ht="12" customHeight="1" x14ac:dyDescent="0.25">
      <c r="A17" s="12"/>
      <c r="B17" s="161" t="s">
        <v>12</v>
      </c>
      <c r="C17" s="162"/>
      <c r="D17" s="162"/>
      <c r="E17" s="162"/>
      <c r="F17" s="162"/>
      <c r="G17" s="162"/>
    </row>
    <row r="18" spans="1:7" ht="12" customHeight="1" x14ac:dyDescent="0.25">
      <c r="A18" s="2"/>
      <c r="B18" s="13"/>
      <c r="C18" s="14"/>
      <c r="D18" s="89"/>
      <c r="E18" s="89"/>
      <c r="F18" s="89"/>
      <c r="G18" s="89"/>
    </row>
    <row r="19" spans="1:7" ht="12" customHeight="1" x14ac:dyDescent="0.25">
      <c r="A19" s="5"/>
      <c r="B19" s="16" t="s">
        <v>13</v>
      </c>
      <c r="C19" s="17"/>
      <c r="D19" s="90"/>
      <c r="E19" s="90"/>
      <c r="F19" s="90"/>
      <c r="G19" s="90"/>
    </row>
    <row r="20" spans="1:7" ht="24" customHeight="1" x14ac:dyDescent="0.25">
      <c r="A20" s="12"/>
      <c r="B20" s="18" t="s">
        <v>14</v>
      </c>
      <c r="C20" s="18" t="s">
        <v>15</v>
      </c>
      <c r="D20" s="18" t="s">
        <v>16</v>
      </c>
      <c r="E20" s="18" t="s">
        <v>17</v>
      </c>
      <c r="F20" s="18" t="s">
        <v>18</v>
      </c>
      <c r="G20" s="18" t="s">
        <v>19</v>
      </c>
    </row>
    <row r="21" spans="1:7" ht="12.75" customHeight="1" x14ac:dyDescent="0.25">
      <c r="A21" s="12"/>
      <c r="B21" s="8" t="s">
        <v>71</v>
      </c>
      <c r="C21" s="19" t="s">
        <v>20</v>
      </c>
      <c r="D21" s="80">
        <v>1</v>
      </c>
      <c r="E21" s="19" t="s">
        <v>113</v>
      </c>
      <c r="F21" s="81">
        <v>30000</v>
      </c>
      <c r="G21" s="81">
        <f>D21*F21</f>
        <v>30000</v>
      </c>
    </row>
    <row r="22" spans="1:7" ht="12.75" customHeight="1" x14ac:dyDescent="0.25">
      <c r="A22" s="12"/>
      <c r="B22" s="75" t="s">
        <v>72</v>
      </c>
      <c r="C22" s="19" t="s">
        <v>20</v>
      </c>
      <c r="D22" s="80">
        <v>3</v>
      </c>
      <c r="E22" s="19" t="s">
        <v>114</v>
      </c>
      <c r="F22" s="81">
        <v>30000</v>
      </c>
      <c r="G22" s="81">
        <f t="shared" ref="G22:G30" si="0">D22*F22</f>
        <v>90000</v>
      </c>
    </row>
    <row r="23" spans="1:7" ht="12.75" customHeight="1" x14ac:dyDescent="0.25">
      <c r="A23" s="12"/>
      <c r="B23" s="75" t="s">
        <v>73</v>
      </c>
      <c r="C23" s="19" t="s">
        <v>20</v>
      </c>
      <c r="D23" s="80">
        <v>2.7</v>
      </c>
      <c r="E23" s="19" t="s">
        <v>114</v>
      </c>
      <c r="F23" s="81">
        <v>30000</v>
      </c>
      <c r="G23" s="81">
        <f t="shared" si="0"/>
        <v>81000</v>
      </c>
    </row>
    <row r="24" spans="1:7" ht="12.75" customHeight="1" x14ac:dyDescent="0.25">
      <c r="A24" s="12"/>
      <c r="B24" s="75" t="s">
        <v>74</v>
      </c>
      <c r="C24" s="19" t="s">
        <v>20</v>
      </c>
      <c r="D24" s="80">
        <v>4</v>
      </c>
      <c r="E24" s="19" t="s">
        <v>113</v>
      </c>
      <c r="F24" s="81">
        <v>30000</v>
      </c>
      <c r="G24" s="81">
        <f t="shared" si="0"/>
        <v>120000</v>
      </c>
    </row>
    <row r="25" spans="1:7" ht="12.75" customHeight="1" x14ac:dyDescent="0.25">
      <c r="A25" s="12"/>
      <c r="B25" s="75" t="s">
        <v>75</v>
      </c>
      <c r="C25" s="19" t="s">
        <v>20</v>
      </c>
      <c r="D25" s="80">
        <v>2</v>
      </c>
      <c r="E25" s="19" t="s">
        <v>114</v>
      </c>
      <c r="F25" s="81">
        <v>30000</v>
      </c>
      <c r="G25" s="81">
        <f t="shared" si="0"/>
        <v>60000</v>
      </c>
    </row>
    <row r="26" spans="1:7" ht="12.75" customHeight="1" x14ac:dyDescent="0.25">
      <c r="A26" s="12"/>
      <c r="B26" s="75" t="s">
        <v>76</v>
      </c>
      <c r="C26" s="19" t="s">
        <v>20</v>
      </c>
      <c r="D26" s="80">
        <v>1</v>
      </c>
      <c r="E26" s="19" t="s">
        <v>113</v>
      </c>
      <c r="F26" s="81">
        <v>30000</v>
      </c>
      <c r="G26" s="81">
        <f t="shared" si="0"/>
        <v>30000</v>
      </c>
    </row>
    <row r="27" spans="1:7" ht="12.75" customHeight="1" x14ac:dyDescent="0.25">
      <c r="A27" s="12"/>
      <c r="B27" s="75" t="s">
        <v>77</v>
      </c>
      <c r="C27" s="19" t="s">
        <v>20</v>
      </c>
      <c r="D27" s="83">
        <v>1.54</v>
      </c>
      <c r="E27" s="19" t="s">
        <v>78</v>
      </c>
      <c r="F27" s="81">
        <v>30000</v>
      </c>
      <c r="G27" s="81">
        <f t="shared" si="0"/>
        <v>46200</v>
      </c>
    </row>
    <row r="28" spans="1:7" ht="12.75" customHeight="1" x14ac:dyDescent="0.25">
      <c r="A28" s="12"/>
      <c r="B28" s="75" t="s">
        <v>74</v>
      </c>
      <c r="C28" s="19" t="s">
        <v>20</v>
      </c>
      <c r="D28" s="83">
        <v>2.15</v>
      </c>
      <c r="E28" s="19" t="s">
        <v>112</v>
      </c>
      <c r="F28" s="81">
        <v>30000</v>
      </c>
      <c r="G28" s="81">
        <f t="shared" si="0"/>
        <v>64500</v>
      </c>
    </row>
    <row r="29" spans="1:7" ht="12.75" customHeight="1" x14ac:dyDescent="0.25">
      <c r="A29" s="12"/>
      <c r="B29" s="75" t="s">
        <v>79</v>
      </c>
      <c r="C29" s="19" t="s">
        <v>20</v>
      </c>
      <c r="D29" s="80">
        <v>1</v>
      </c>
      <c r="E29" s="19" t="s">
        <v>78</v>
      </c>
      <c r="F29" s="81">
        <v>30000</v>
      </c>
      <c r="G29" s="81">
        <f t="shared" si="0"/>
        <v>30000</v>
      </c>
    </row>
    <row r="30" spans="1:7" ht="12.75" customHeight="1" x14ac:dyDescent="0.25">
      <c r="A30" s="12"/>
      <c r="B30" s="75" t="s">
        <v>80</v>
      </c>
      <c r="C30" s="19" t="s">
        <v>20</v>
      </c>
      <c r="D30" s="83">
        <v>1.61</v>
      </c>
      <c r="E30" s="19" t="s">
        <v>115</v>
      </c>
      <c r="F30" s="81">
        <v>30000</v>
      </c>
      <c r="G30" s="81">
        <f t="shared" si="0"/>
        <v>48300</v>
      </c>
    </row>
    <row r="31" spans="1:7" ht="15" x14ac:dyDescent="0.25">
      <c r="A31" s="12"/>
      <c r="B31" s="8" t="s">
        <v>111</v>
      </c>
      <c r="C31" s="19" t="s">
        <v>20</v>
      </c>
      <c r="D31" s="83">
        <v>25.34</v>
      </c>
      <c r="E31" s="19" t="s">
        <v>115</v>
      </c>
      <c r="F31" s="81">
        <v>30000</v>
      </c>
      <c r="G31" s="81">
        <f>D31*F31</f>
        <v>760200</v>
      </c>
    </row>
    <row r="32" spans="1:7" ht="12.75" customHeight="1" x14ac:dyDescent="0.25">
      <c r="A32" s="12"/>
      <c r="B32" s="8" t="s">
        <v>81</v>
      </c>
      <c r="C32" s="19" t="s">
        <v>20</v>
      </c>
      <c r="D32" s="80">
        <v>38</v>
      </c>
      <c r="E32" s="19" t="s">
        <v>115</v>
      </c>
      <c r="F32" s="81">
        <v>30000</v>
      </c>
      <c r="G32" s="81">
        <f>D32*F32</f>
        <v>1140000</v>
      </c>
    </row>
    <row r="33" spans="1:7" ht="12.75" customHeight="1" x14ac:dyDescent="0.25">
      <c r="A33" s="12"/>
      <c r="B33" s="20" t="s">
        <v>21</v>
      </c>
      <c r="C33" s="21"/>
      <c r="D33" s="21"/>
      <c r="E33" s="21"/>
      <c r="F33" s="21"/>
      <c r="G33" s="82">
        <f>SUM(G21:G32)</f>
        <v>2500200</v>
      </c>
    </row>
    <row r="34" spans="1:7" ht="12" customHeight="1" x14ac:dyDescent="0.25">
      <c r="A34" s="2"/>
      <c r="B34" s="13"/>
      <c r="C34" s="15"/>
      <c r="D34" s="89"/>
      <c r="E34" s="89"/>
      <c r="F34" s="91"/>
      <c r="G34" s="91"/>
    </row>
    <row r="35" spans="1:7" ht="12" customHeight="1" x14ac:dyDescent="0.25">
      <c r="A35" s="5"/>
      <c r="B35" s="22" t="s">
        <v>22</v>
      </c>
      <c r="C35" s="23"/>
      <c r="D35" s="24"/>
      <c r="E35" s="24"/>
      <c r="F35" s="24"/>
      <c r="G35" s="24"/>
    </row>
    <row r="36" spans="1:7" ht="24" customHeight="1" x14ac:dyDescent="0.25">
      <c r="A36" s="5"/>
      <c r="B36" s="25" t="s">
        <v>14</v>
      </c>
      <c r="C36" s="26" t="s">
        <v>15</v>
      </c>
      <c r="D36" s="26" t="s">
        <v>16</v>
      </c>
      <c r="E36" s="25" t="s">
        <v>17</v>
      </c>
      <c r="F36" s="26" t="s">
        <v>18</v>
      </c>
      <c r="G36" s="25" t="s">
        <v>19</v>
      </c>
    </row>
    <row r="37" spans="1:7" ht="12" customHeight="1" x14ac:dyDescent="0.25">
      <c r="A37" s="5"/>
      <c r="B37" s="27" t="s">
        <v>82</v>
      </c>
      <c r="C37" s="28" t="s">
        <v>82</v>
      </c>
      <c r="D37" s="28" t="s">
        <v>82</v>
      </c>
      <c r="E37" s="28" t="s">
        <v>82</v>
      </c>
      <c r="F37" s="84" t="s">
        <v>82</v>
      </c>
      <c r="G37" s="84">
        <v>0</v>
      </c>
    </row>
    <row r="38" spans="1:7" ht="12" customHeight="1" x14ac:dyDescent="0.25">
      <c r="A38" s="5"/>
      <c r="B38" s="29" t="s">
        <v>23</v>
      </c>
      <c r="C38" s="30"/>
      <c r="D38" s="30"/>
      <c r="E38" s="30"/>
      <c r="F38" s="30"/>
      <c r="G38" s="85">
        <f>SUM(G37)</f>
        <v>0</v>
      </c>
    </row>
    <row r="39" spans="1:7" ht="12" customHeight="1" x14ac:dyDescent="0.25">
      <c r="A39" s="2"/>
      <c r="B39" s="31"/>
      <c r="C39" s="32"/>
      <c r="D39" s="45"/>
      <c r="E39" s="45"/>
      <c r="F39" s="92"/>
      <c r="G39" s="92"/>
    </row>
    <row r="40" spans="1:7" ht="12" customHeight="1" x14ac:dyDescent="0.25">
      <c r="A40" s="5"/>
      <c r="B40" s="22" t="s">
        <v>24</v>
      </c>
      <c r="C40" s="23"/>
      <c r="D40" s="24"/>
      <c r="E40" s="24"/>
      <c r="F40" s="24"/>
      <c r="G40" s="24"/>
    </row>
    <row r="41" spans="1:7" ht="24" customHeight="1" x14ac:dyDescent="0.25">
      <c r="A41" s="5"/>
      <c r="B41" s="33" t="s">
        <v>14</v>
      </c>
      <c r="C41" s="33" t="s">
        <v>15</v>
      </c>
      <c r="D41" s="33" t="s">
        <v>16</v>
      </c>
      <c r="E41" s="33" t="s">
        <v>17</v>
      </c>
      <c r="F41" s="34" t="s">
        <v>18</v>
      </c>
      <c r="G41" s="33" t="s">
        <v>19</v>
      </c>
    </row>
    <row r="42" spans="1:7" ht="12.75" customHeight="1" x14ac:dyDescent="0.25">
      <c r="A42" s="12"/>
      <c r="B42" s="8" t="s">
        <v>26</v>
      </c>
      <c r="C42" s="19" t="s">
        <v>25</v>
      </c>
      <c r="D42" s="80">
        <v>0.5</v>
      </c>
      <c r="E42" s="19" t="s">
        <v>83</v>
      </c>
      <c r="F42" s="81">
        <v>581452.80000000005</v>
      </c>
      <c r="G42" s="81">
        <f>D42*F42</f>
        <v>290726.40000000002</v>
      </c>
    </row>
    <row r="43" spans="1:7" ht="12.75" customHeight="1" x14ac:dyDescent="0.25">
      <c r="A43" s="12"/>
      <c r="B43" s="8" t="s">
        <v>84</v>
      </c>
      <c r="C43" s="19" t="s">
        <v>25</v>
      </c>
      <c r="D43" s="80">
        <v>0.75</v>
      </c>
      <c r="E43" s="19" t="s">
        <v>78</v>
      </c>
      <c r="F43" s="81">
        <v>290726.40000000002</v>
      </c>
      <c r="G43" s="81">
        <f t="shared" ref="G43:G47" si="1">D43*F43</f>
        <v>218044.80000000002</v>
      </c>
    </row>
    <row r="44" spans="1:7" ht="12.75" customHeight="1" x14ac:dyDescent="0.25">
      <c r="A44" s="12"/>
      <c r="B44" s="8" t="s">
        <v>85</v>
      </c>
      <c r="C44" s="19" t="s">
        <v>25</v>
      </c>
      <c r="D44" s="80">
        <v>0.45</v>
      </c>
      <c r="E44" s="19" t="s">
        <v>86</v>
      </c>
      <c r="F44" s="81">
        <v>290726.40000000002</v>
      </c>
      <c r="G44" s="81">
        <f t="shared" si="1"/>
        <v>130826.88000000002</v>
      </c>
    </row>
    <row r="45" spans="1:7" ht="12.75" customHeight="1" x14ac:dyDescent="0.25">
      <c r="A45" s="12"/>
      <c r="B45" s="8" t="s">
        <v>87</v>
      </c>
      <c r="C45" s="19" t="s">
        <v>25</v>
      </c>
      <c r="D45" s="80">
        <v>0.1</v>
      </c>
      <c r="E45" s="19" t="s">
        <v>88</v>
      </c>
      <c r="F45" s="81">
        <v>290726.40000000002</v>
      </c>
      <c r="G45" s="81">
        <f t="shared" si="1"/>
        <v>29072.640000000003</v>
      </c>
    </row>
    <row r="46" spans="1:7" ht="12.75" customHeight="1" x14ac:dyDescent="0.25">
      <c r="A46" s="12"/>
      <c r="B46" s="8" t="s">
        <v>89</v>
      </c>
      <c r="C46" s="19" t="s">
        <v>25</v>
      </c>
      <c r="D46" s="80">
        <v>1.2</v>
      </c>
      <c r="E46" s="19" t="s">
        <v>90</v>
      </c>
      <c r="F46" s="81">
        <v>145363.20000000001</v>
      </c>
      <c r="G46" s="81">
        <f t="shared" si="1"/>
        <v>174435.84</v>
      </c>
    </row>
    <row r="47" spans="1:7" ht="12.75" customHeight="1" x14ac:dyDescent="0.25">
      <c r="A47" s="12"/>
      <c r="B47" s="8" t="s">
        <v>91</v>
      </c>
      <c r="C47" s="19" t="s">
        <v>25</v>
      </c>
      <c r="D47" s="80">
        <v>0.1</v>
      </c>
      <c r="E47" s="19" t="s">
        <v>114</v>
      </c>
      <c r="F47" s="81">
        <v>181704</v>
      </c>
      <c r="G47" s="81">
        <f t="shared" si="1"/>
        <v>18170.400000000001</v>
      </c>
    </row>
    <row r="48" spans="1:7" ht="12.75" customHeight="1" x14ac:dyDescent="0.25">
      <c r="A48" s="5"/>
      <c r="B48" s="35" t="s">
        <v>27</v>
      </c>
      <c r="C48" s="36"/>
      <c r="D48" s="36"/>
      <c r="E48" s="36"/>
      <c r="F48" s="36"/>
      <c r="G48" s="93">
        <f>G42+G43+G44+G45+G46+G47</f>
        <v>861276.96000000008</v>
      </c>
    </row>
    <row r="49" spans="1:7" ht="12" customHeight="1" x14ac:dyDescent="0.25">
      <c r="A49" s="2"/>
      <c r="B49" s="31"/>
      <c r="C49" s="32"/>
      <c r="D49" s="45"/>
      <c r="E49" s="45"/>
      <c r="F49" s="92"/>
      <c r="G49" s="92"/>
    </row>
    <row r="50" spans="1:7" ht="12" customHeight="1" x14ac:dyDescent="0.25">
      <c r="A50" s="5"/>
      <c r="B50" s="22" t="s">
        <v>28</v>
      </c>
      <c r="C50" s="23"/>
      <c r="D50" s="24"/>
      <c r="E50" s="24"/>
      <c r="F50" s="24"/>
      <c r="G50" s="24"/>
    </row>
    <row r="51" spans="1:7" ht="36" customHeight="1" x14ac:dyDescent="0.25">
      <c r="A51" s="5"/>
      <c r="B51" s="34" t="s">
        <v>29</v>
      </c>
      <c r="C51" s="34" t="s">
        <v>30</v>
      </c>
      <c r="D51" s="34" t="s">
        <v>31</v>
      </c>
      <c r="E51" s="34" t="s">
        <v>17</v>
      </c>
      <c r="F51" s="34" t="s">
        <v>18</v>
      </c>
      <c r="G51" s="34" t="s">
        <v>19</v>
      </c>
    </row>
    <row r="52" spans="1:7" ht="12.75" customHeight="1" x14ac:dyDescent="0.25">
      <c r="A52" s="12"/>
      <c r="B52" s="37" t="s">
        <v>92</v>
      </c>
      <c r="C52" s="40" t="s">
        <v>33</v>
      </c>
      <c r="D52" s="94">
        <v>76000</v>
      </c>
      <c r="E52" s="129" t="s">
        <v>113</v>
      </c>
      <c r="F52" s="94">
        <v>22</v>
      </c>
      <c r="G52" s="94">
        <f>D52*F52</f>
        <v>1672000</v>
      </c>
    </row>
    <row r="53" spans="1:7" ht="12.75" customHeight="1" x14ac:dyDescent="0.25">
      <c r="A53" s="12"/>
      <c r="B53" s="39" t="s">
        <v>32</v>
      </c>
      <c r="C53" s="38"/>
      <c r="D53" s="124"/>
      <c r="E53" s="38"/>
      <c r="F53" s="94"/>
      <c r="G53" s="94"/>
    </row>
    <row r="54" spans="1:7" ht="12.75" customHeight="1" x14ac:dyDescent="0.25">
      <c r="A54" s="12"/>
      <c r="B54" s="138" t="s">
        <v>93</v>
      </c>
      <c r="C54" s="40" t="s">
        <v>33</v>
      </c>
      <c r="D54" s="40">
        <v>250</v>
      </c>
      <c r="E54" s="40" t="s">
        <v>112</v>
      </c>
      <c r="F54" s="152">
        <v>1639</v>
      </c>
      <c r="G54" s="94">
        <f>D54*F54</f>
        <v>409750</v>
      </c>
    </row>
    <row r="55" spans="1:7" ht="12.75" customHeight="1" x14ac:dyDescent="0.25">
      <c r="A55" s="12"/>
      <c r="B55" s="9" t="s">
        <v>94</v>
      </c>
      <c r="C55" s="38" t="s">
        <v>33</v>
      </c>
      <c r="D55" s="124">
        <v>60</v>
      </c>
      <c r="E55" s="38" t="s">
        <v>95</v>
      </c>
      <c r="F55" s="152">
        <v>2237</v>
      </c>
      <c r="G55" s="94">
        <f t="shared" ref="G55:G56" si="2">D55*F55</f>
        <v>134220</v>
      </c>
    </row>
    <row r="56" spans="1:7" ht="12.75" customHeight="1" x14ac:dyDescent="0.25">
      <c r="A56" s="12"/>
      <c r="B56" s="76" t="s">
        <v>96</v>
      </c>
      <c r="C56" s="38" t="s">
        <v>33</v>
      </c>
      <c r="D56" s="124">
        <v>125</v>
      </c>
      <c r="E56" s="38" t="s">
        <v>112</v>
      </c>
      <c r="F56" s="152">
        <v>1457</v>
      </c>
      <c r="G56" s="94">
        <f t="shared" si="2"/>
        <v>182125</v>
      </c>
    </row>
    <row r="57" spans="1:7" ht="12.75" customHeight="1" x14ac:dyDescent="0.25">
      <c r="A57" s="12"/>
      <c r="B57" s="39" t="s">
        <v>97</v>
      </c>
      <c r="C57" s="38"/>
      <c r="D57" s="124"/>
      <c r="E57" s="38"/>
      <c r="F57" s="94"/>
      <c r="G57" s="94" t="s">
        <v>82</v>
      </c>
    </row>
    <row r="58" spans="1:7" ht="12.75" customHeight="1" x14ac:dyDescent="0.25">
      <c r="A58" s="12"/>
      <c r="B58" s="76" t="s">
        <v>98</v>
      </c>
      <c r="C58" s="38" t="s">
        <v>33</v>
      </c>
      <c r="D58" s="124">
        <v>2</v>
      </c>
      <c r="E58" s="38" t="s">
        <v>99</v>
      </c>
      <c r="F58" s="94">
        <v>38320</v>
      </c>
      <c r="G58" s="94">
        <f>D58*F58</f>
        <v>76640</v>
      </c>
    </row>
    <row r="59" spans="1:7" ht="12.75" customHeight="1" x14ac:dyDescent="0.25">
      <c r="A59" s="12"/>
      <c r="B59" s="39" t="s">
        <v>34</v>
      </c>
      <c r="C59" s="40"/>
      <c r="D59" s="40"/>
      <c r="E59" s="40"/>
      <c r="F59" s="94" t="s">
        <v>82</v>
      </c>
      <c r="G59" s="94" t="s">
        <v>82</v>
      </c>
    </row>
    <row r="60" spans="1:7" ht="12.75" customHeight="1" x14ac:dyDescent="0.25">
      <c r="A60" s="12"/>
      <c r="B60" s="9" t="s">
        <v>100</v>
      </c>
      <c r="C60" s="38" t="s">
        <v>104</v>
      </c>
      <c r="D60" s="124">
        <v>2</v>
      </c>
      <c r="E60" s="38" t="s">
        <v>101</v>
      </c>
      <c r="F60" s="94">
        <v>40955.369182559996</v>
      </c>
      <c r="G60" s="94">
        <f>D60*F60</f>
        <v>81910.738365119993</v>
      </c>
    </row>
    <row r="61" spans="1:7" ht="12.75" customHeight="1" x14ac:dyDescent="0.25">
      <c r="A61" s="12"/>
      <c r="B61" s="39" t="s">
        <v>35</v>
      </c>
      <c r="C61" s="38"/>
      <c r="D61" s="124"/>
      <c r="E61" s="38"/>
      <c r="F61" s="94" t="s">
        <v>82</v>
      </c>
      <c r="G61" s="94"/>
    </row>
    <row r="62" spans="1:7" ht="12.75" customHeight="1" x14ac:dyDescent="0.25">
      <c r="A62" s="12"/>
      <c r="B62" s="151" t="s">
        <v>102</v>
      </c>
      <c r="C62" s="40" t="s">
        <v>104</v>
      </c>
      <c r="D62" s="40">
        <v>0.75</v>
      </c>
      <c r="E62" s="40" t="s">
        <v>101</v>
      </c>
      <c r="F62" s="94">
        <v>50694</v>
      </c>
      <c r="G62" s="94">
        <f>D62*F62</f>
        <v>38020.5</v>
      </c>
    </row>
    <row r="63" spans="1:7" ht="12.75" customHeight="1" x14ac:dyDescent="0.25">
      <c r="A63" s="12"/>
      <c r="B63" s="41" t="s">
        <v>103</v>
      </c>
      <c r="C63" s="42" t="s">
        <v>33</v>
      </c>
      <c r="D63" s="125">
        <v>0.4</v>
      </c>
      <c r="E63" s="42" t="s">
        <v>101</v>
      </c>
      <c r="F63" s="95">
        <v>380000</v>
      </c>
      <c r="G63" s="94">
        <f>D63*F63</f>
        <v>152000</v>
      </c>
    </row>
    <row r="64" spans="1:7" ht="13.5" customHeight="1" x14ac:dyDescent="0.25">
      <c r="A64" s="5"/>
      <c r="B64" s="43" t="s">
        <v>36</v>
      </c>
      <c r="C64" s="44"/>
      <c r="D64" s="44"/>
      <c r="E64" s="44"/>
      <c r="F64" s="44"/>
      <c r="G64" s="96">
        <f>SUM(G52:G63)</f>
        <v>2746666.2383651198</v>
      </c>
    </row>
    <row r="65" spans="1:7" ht="12" customHeight="1" x14ac:dyDescent="0.25">
      <c r="A65" s="2"/>
      <c r="B65" s="31"/>
      <c r="C65" s="32"/>
      <c r="D65" s="45"/>
      <c r="E65" s="45"/>
      <c r="F65" s="92"/>
      <c r="G65" s="92"/>
    </row>
    <row r="66" spans="1:7" ht="12" customHeight="1" x14ac:dyDescent="0.25">
      <c r="A66" s="5"/>
      <c r="B66" s="22" t="s">
        <v>37</v>
      </c>
      <c r="C66" s="23"/>
      <c r="D66" s="24"/>
      <c r="E66" s="24"/>
      <c r="F66" s="24"/>
      <c r="G66" s="24"/>
    </row>
    <row r="67" spans="1:7" ht="24" customHeight="1" x14ac:dyDescent="0.25">
      <c r="A67" s="5"/>
      <c r="B67" s="33" t="s">
        <v>38</v>
      </c>
      <c r="C67" s="34" t="s">
        <v>30</v>
      </c>
      <c r="D67" s="34" t="s">
        <v>31</v>
      </c>
      <c r="E67" s="33" t="s">
        <v>17</v>
      </c>
      <c r="F67" s="34" t="s">
        <v>18</v>
      </c>
      <c r="G67" s="33" t="s">
        <v>19</v>
      </c>
    </row>
    <row r="68" spans="1:7" ht="12.75" customHeight="1" x14ac:dyDescent="0.25">
      <c r="A68" s="12"/>
      <c r="B68" s="140" t="s">
        <v>105</v>
      </c>
      <c r="C68" s="141" t="s">
        <v>106</v>
      </c>
      <c r="D68" s="142">
        <v>1700</v>
      </c>
      <c r="E68" s="143" t="s">
        <v>112</v>
      </c>
      <c r="F68" s="142">
        <v>493.36499999999995</v>
      </c>
      <c r="G68" s="142">
        <f>D68*F68</f>
        <v>838720.49999999988</v>
      </c>
    </row>
    <row r="69" spans="1:7" ht="12.75" customHeight="1" x14ac:dyDescent="0.25">
      <c r="A69" s="52"/>
      <c r="B69" s="147" t="s">
        <v>116</v>
      </c>
      <c r="C69" s="148" t="s">
        <v>15</v>
      </c>
      <c r="D69" s="149">
        <v>3</v>
      </c>
      <c r="E69" s="150" t="s">
        <v>112</v>
      </c>
      <c r="F69" s="149">
        <v>167850.2</v>
      </c>
      <c r="G69" s="149">
        <f>D69*F69</f>
        <v>503550.60000000003</v>
      </c>
    </row>
    <row r="70" spans="1:7" ht="13.5" customHeight="1" x14ac:dyDescent="0.25">
      <c r="A70" s="5"/>
      <c r="B70" s="144" t="s">
        <v>39</v>
      </c>
      <c r="C70" s="145"/>
      <c r="D70" s="145"/>
      <c r="E70" s="145"/>
      <c r="F70" s="145"/>
      <c r="G70" s="146">
        <f>G68+G69</f>
        <v>1342271.0999999999</v>
      </c>
    </row>
    <row r="71" spans="1:7" ht="12" customHeight="1" x14ac:dyDescent="0.25">
      <c r="A71" s="2"/>
      <c r="B71" s="55"/>
      <c r="C71" s="55"/>
      <c r="D71" s="107"/>
      <c r="E71" s="107"/>
      <c r="F71" s="97"/>
      <c r="G71" s="97"/>
    </row>
    <row r="72" spans="1:7" ht="12" customHeight="1" x14ac:dyDescent="0.25">
      <c r="A72" s="52"/>
      <c r="B72" s="56" t="s">
        <v>40</v>
      </c>
      <c r="C72" s="57"/>
      <c r="D72" s="108"/>
      <c r="E72" s="108"/>
      <c r="F72" s="108"/>
      <c r="G72" s="98">
        <f>G33+G38+G48+G64+G70</f>
        <v>7450414.2983651198</v>
      </c>
    </row>
    <row r="73" spans="1:7" ht="12" customHeight="1" x14ac:dyDescent="0.25">
      <c r="A73" s="52"/>
      <c r="B73" s="58" t="s">
        <v>41</v>
      </c>
      <c r="C73" s="47"/>
      <c r="D73" s="109"/>
      <c r="E73" s="109"/>
      <c r="F73" s="109"/>
      <c r="G73" s="99">
        <f>G72*0.05</f>
        <v>372520.71491825604</v>
      </c>
    </row>
    <row r="74" spans="1:7" ht="12" customHeight="1" x14ac:dyDescent="0.25">
      <c r="A74" s="52"/>
      <c r="B74" s="59" t="s">
        <v>42</v>
      </c>
      <c r="C74" s="46"/>
      <c r="D74" s="110"/>
      <c r="E74" s="110"/>
      <c r="F74" s="110"/>
      <c r="G74" s="100">
        <f>G73+G72</f>
        <v>7822935.0132833757</v>
      </c>
    </row>
    <row r="75" spans="1:7" ht="12" customHeight="1" x14ac:dyDescent="0.25">
      <c r="A75" s="52"/>
      <c r="B75" s="58" t="s">
        <v>43</v>
      </c>
      <c r="C75" s="47"/>
      <c r="D75" s="109"/>
      <c r="E75" s="109"/>
      <c r="F75" s="109"/>
      <c r="G75" s="99">
        <f>G12</f>
        <v>10695000</v>
      </c>
    </row>
    <row r="76" spans="1:7" ht="12" customHeight="1" x14ac:dyDescent="0.25">
      <c r="A76" s="52"/>
      <c r="B76" s="60" t="s">
        <v>44</v>
      </c>
      <c r="C76" s="61"/>
      <c r="D76" s="111"/>
      <c r="E76" s="111"/>
      <c r="F76" s="111"/>
      <c r="G76" s="101">
        <f>G75-G74</f>
        <v>2872064.9867166243</v>
      </c>
    </row>
    <row r="77" spans="1:7" ht="12" customHeight="1" x14ac:dyDescent="0.25">
      <c r="A77" s="52"/>
      <c r="B77" s="53" t="s">
        <v>45</v>
      </c>
      <c r="C77" s="54"/>
      <c r="D77" s="112"/>
      <c r="E77" s="112"/>
      <c r="F77" s="112"/>
      <c r="G77" s="102"/>
    </row>
    <row r="78" spans="1:7" ht="12.75" customHeight="1" thickBot="1" x14ac:dyDescent="0.3">
      <c r="A78" s="52"/>
      <c r="B78" s="62"/>
      <c r="C78" s="54"/>
      <c r="D78" s="112"/>
      <c r="E78" s="112"/>
      <c r="F78" s="112"/>
      <c r="G78" s="102"/>
    </row>
    <row r="79" spans="1:7" ht="12" customHeight="1" x14ac:dyDescent="0.25">
      <c r="A79" s="52"/>
      <c r="B79" s="68" t="s">
        <v>46</v>
      </c>
      <c r="C79" s="69"/>
      <c r="D79" s="113"/>
      <c r="E79" s="113"/>
      <c r="F79" s="117"/>
      <c r="G79" s="102"/>
    </row>
    <row r="80" spans="1:7" ht="12" customHeight="1" x14ac:dyDescent="0.25">
      <c r="A80" s="52"/>
      <c r="B80" s="70" t="s">
        <v>47</v>
      </c>
      <c r="C80" s="51"/>
      <c r="D80" s="104"/>
      <c r="E80" s="104"/>
      <c r="F80" s="118"/>
      <c r="G80" s="102"/>
    </row>
    <row r="81" spans="1:7" ht="12" customHeight="1" x14ac:dyDescent="0.25">
      <c r="A81" s="52"/>
      <c r="B81" s="70" t="s">
        <v>48</v>
      </c>
      <c r="C81" s="51"/>
      <c r="D81" s="104"/>
      <c r="E81" s="104"/>
      <c r="F81" s="118"/>
      <c r="G81" s="102"/>
    </row>
    <row r="82" spans="1:7" ht="12" customHeight="1" x14ac:dyDescent="0.25">
      <c r="A82" s="52"/>
      <c r="B82" s="70" t="s">
        <v>49</v>
      </c>
      <c r="C82" s="51"/>
      <c r="D82" s="104"/>
      <c r="E82" s="104"/>
      <c r="F82" s="118"/>
      <c r="G82" s="102"/>
    </row>
    <row r="83" spans="1:7" ht="12" customHeight="1" x14ac:dyDescent="0.25">
      <c r="A83" s="52"/>
      <c r="B83" s="70" t="s">
        <v>50</v>
      </c>
      <c r="C83" s="51"/>
      <c r="D83" s="104"/>
      <c r="E83" s="104"/>
      <c r="F83" s="118"/>
      <c r="G83" s="102"/>
    </row>
    <row r="84" spans="1:7" ht="12" customHeight="1" x14ac:dyDescent="0.25">
      <c r="A84" s="52"/>
      <c r="B84" s="70" t="s">
        <v>51</v>
      </c>
      <c r="C84" s="51"/>
      <c r="D84" s="104"/>
      <c r="E84" s="104"/>
      <c r="F84" s="118"/>
      <c r="G84" s="102"/>
    </row>
    <row r="85" spans="1:7" ht="12.75" customHeight="1" thickBot="1" x14ac:dyDescent="0.3">
      <c r="A85" s="52"/>
      <c r="B85" s="71" t="s">
        <v>52</v>
      </c>
      <c r="C85" s="72"/>
      <c r="D85" s="114"/>
      <c r="E85" s="114"/>
      <c r="F85" s="119"/>
      <c r="G85" s="102"/>
    </row>
    <row r="86" spans="1:7" ht="12.75" customHeight="1" thickBot="1" x14ac:dyDescent="0.3">
      <c r="A86" s="52"/>
      <c r="B86" s="66"/>
      <c r="C86" s="51"/>
      <c r="D86" s="104"/>
      <c r="E86" s="104"/>
      <c r="F86" s="104"/>
      <c r="G86" s="102"/>
    </row>
    <row r="87" spans="1:7" ht="15" customHeight="1" thickBot="1" x14ac:dyDescent="0.3">
      <c r="A87" s="52"/>
      <c r="B87" s="166" t="s">
        <v>53</v>
      </c>
      <c r="C87" s="167"/>
      <c r="D87" s="133"/>
      <c r="E87" s="115"/>
      <c r="F87" s="115"/>
      <c r="G87" s="102"/>
    </row>
    <row r="88" spans="1:7" ht="12" customHeight="1" x14ac:dyDescent="0.25">
      <c r="A88" s="52"/>
      <c r="B88" s="130" t="s">
        <v>38</v>
      </c>
      <c r="C88" s="131" t="s">
        <v>54</v>
      </c>
      <c r="D88" s="132" t="s">
        <v>55</v>
      </c>
      <c r="E88" s="115"/>
      <c r="F88" s="115"/>
      <c r="G88" s="102"/>
    </row>
    <row r="89" spans="1:7" ht="12" customHeight="1" x14ac:dyDescent="0.25">
      <c r="A89" s="52"/>
      <c r="B89" s="63" t="s">
        <v>56</v>
      </c>
      <c r="C89" s="48">
        <f>G33</f>
        <v>2500200</v>
      </c>
      <c r="D89" s="126">
        <f>(C89/C95)</f>
        <v>0.31959871784114918</v>
      </c>
      <c r="E89" s="115"/>
      <c r="F89" s="115"/>
      <c r="G89" s="102"/>
    </row>
    <row r="90" spans="1:7" ht="12" customHeight="1" x14ac:dyDescent="0.25">
      <c r="A90" s="52"/>
      <c r="B90" s="63" t="s">
        <v>57</v>
      </c>
      <c r="C90" s="49">
        <v>0</v>
      </c>
      <c r="D90" s="126">
        <v>0</v>
      </c>
      <c r="E90" s="115"/>
      <c r="F90" s="115"/>
      <c r="G90" s="102"/>
    </row>
    <row r="91" spans="1:7" ht="12" customHeight="1" x14ac:dyDescent="0.25">
      <c r="A91" s="52"/>
      <c r="B91" s="63" t="s">
        <v>58</v>
      </c>
      <c r="C91" s="48">
        <f>G48</f>
        <v>861276.96000000008</v>
      </c>
      <c r="D91" s="126">
        <f>(C91/C95)</f>
        <v>0.11009639713707813</v>
      </c>
      <c r="E91" s="115"/>
      <c r="F91" s="115"/>
      <c r="G91" s="102"/>
    </row>
    <row r="92" spans="1:7" ht="12" customHeight="1" x14ac:dyDescent="0.25">
      <c r="A92" s="52"/>
      <c r="B92" s="63" t="s">
        <v>29</v>
      </c>
      <c r="C92" s="48">
        <f>G64</f>
        <v>2746666.2383651198</v>
      </c>
      <c r="D92" s="126">
        <f>(C92/C95)</f>
        <v>0.3511043149024336</v>
      </c>
      <c r="E92" s="115"/>
      <c r="F92" s="115"/>
      <c r="G92" s="102"/>
    </row>
    <row r="93" spans="1:7" ht="12" customHeight="1" x14ac:dyDescent="0.25">
      <c r="A93" s="52"/>
      <c r="B93" s="63" t="s">
        <v>59</v>
      </c>
      <c r="C93" s="50">
        <f>G70</f>
        <v>1342271.0999999999</v>
      </c>
      <c r="D93" s="126">
        <f>(C93/C95)</f>
        <v>0.17158152250029152</v>
      </c>
      <c r="E93" s="116"/>
      <c r="F93" s="116"/>
      <c r="G93" s="102"/>
    </row>
    <row r="94" spans="1:7" ht="12" customHeight="1" x14ac:dyDescent="0.25">
      <c r="A94" s="52"/>
      <c r="B94" s="63" t="s">
        <v>60</v>
      </c>
      <c r="C94" s="50">
        <f>G73</f>
        <v>372520.71491825604</v>
      </c>
      <c r="D94" s="126">
        <f>(C94/C95)</f>
        <v>4.7619047619047623E-2</v>
      </c>
      <c r="E94" s="116"/>
      <c r="F94" s="116"/>
      <c r="G94" s="102"/>
    </row>
    <row r="95" spans="1:7" ht="12.75" customHeight="1" thickBot="1" x14ac:dyDescent="0.3">
      <c r="A95" s="52"/>
      <c r="B95" s="64" t="s">
        <v>61</v>
      </c>
      <c r="C95" s="65">
        <f>SUM(C89:C94)</f>
        <v>7822935.0132833757</v>
      </c>
      <c r="D95" s="127">
        <f>SUM(D89:D94)</f>
        <v>1</v>
      </c>
      <c r="E95" s="116"/>
      <c r="F95" s="116"/>
      <c r="G95" s="102"/>
    </row>
    <row r="96" spans="1:7" ht="12" customHeight="1" thickBot="1" x14ac:dyDescent="0.3">
      <c r="A96" s="52"/>
      <c r="B96" s="62"/>
      <c r="C96" s="54"/>
      <c r="D96" s="112"/>
      <c r="E96" s="112"/>
      <c r="F96" s="112"/>
      <c r="G96" s="102"/>
    </row>
    <row r="97" spans="1:7" ht="12" customHeight="1" thickBot="1" x14ac:dyDescent="0.3">
      <c r="A97" s="52"/>
      <c r="B97" s="163" t="s">
        <v>107</v>
      </c>
      <c r="C97" s="164"/>
      <c r="D97" s="164"/>
      <c r="E97" s="165"/>
      <c r="F97" s="116"/>
      <c r="G97" s="102"/>
    </row>
    <row r="98" spans="1:7" ht="12" customHeight="1" x14ac:dyDescent="0.25">
      <c r="A98" s="52"/>
      <c r="B98" s="73" t="s">
        <v>108</v>
      </c>
      <c r="C98" s="128">
        <v>13000</v>
      </c>
      <c r="D98" s="128">
        <f>G9</f>
        <v>15500</v>
      </c>
      <c r="E98" s="128">
        <v>18000</v>
      </c>
      <c r="F98" s="120"/>
      <c r="G98" s="103"/>
    </row>
    <row r="99" spans="1:7" ht="12.75" customHeight="1" thickBot="1" x14ac:dyDescent="0.3">
      <c r="A99" s="52"/>
      <c r="B99" s="64" t="s">
        <v>109</v>
      </c>
      <c r="C99" s="65">
        <f>(G74/C98)</f>
        <v>601.76423179102892</v>
      </c>
      <c r="D99" s="65">
        <f>(G74/D98)</f>
        <v>504.70548472795974</v>
      </c>
      <c r="E99" s="74">
        <f>(G74/E98)</f>
        <v>434.60750073796532</v>
      </c>
      <c r="F99" s="120"/>
      <c r="G99" s="103"/>
    </row>
    <row r="100" spans="1:7" ht="15.6" customHeight="1" x14ac:dyDescent="0.25">
      <c r="A100" s="52"/>
      <c r="B100" s="67" t="s">
        <v>62</v>
      </c>
      <c r="C100" s="51"/>
      <c r="D100" s="104"/>
      <c r="E100" s="104"/>
      <c r="F100" s="104"/>
      <c r="G100" s="104"/>
    </row>
  </sheetData>
  <mergeCells count="10">
    <mergeCell ref="B97:E97"/>
    <mergeCell ref="E12:F12"/>
    <mergeCell ref="B87:C87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ESPINACA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Maldonado Schweitzer Ruben</cp:lastModifiedBy>
  <dcterms:created xsi:type="dcterms:W3CDTF">2020-11-27T12:49:26Z</dcterms:created>
  <dcterms:modified xsi:type="dcterms:W3CDTF">2023-03-28T13:26:28Z</dcterms:modified>
</cp:coreProperties>
</file>