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ESPINACA" sheetId="1" r:id="rId1"/>
  </sheets>
  <definedNames>
    <definedName name="_xlnm.Print_Area" localSheetId="0">ESPINACA!$A$1:$F$96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 l="1"/>
  <c r="F65" i="1" l="1"/>
  <c r="F56" i="1"/>
  <c r="F38" i="1"/>
  <c r="F39" i="1"/>
  <c r="F40" i="1"/>
  <c r="F41" i="1"/>
  <c r="F42" i="1"/>
  <c r="F21" i="1"/>
  <c r="F22" i="1"/>
  <c r="F23" i="1"/>
  <c r="F24" i="1"/>
  <c r="F25" i="1"/>
  <c r="F26" i="1"/>
  <c r="F27" i="1"/>
  <c r="F37" i="1"/>
  <c r="F20" i="1"/>
  <c r="F58" i="1"/>
  <c r="F48" i="1"/>
  <c r="F54" i="1"/>
  <c r="F50" i="1"/>
  <c r="F51" i="1"/>
  <c r="F52" i="1"/>
  <c r="F63" i="1"/>
  <c r="F66" i="1" s="1"/>
  <c r="F33" i="1"/>
  <c r="B86" i="1" s="1"/>
  <c r="F11" i="1"/>
  <c r="F71" i="1" s="1"/>
  <c r="F59" i="1" l="1"/>
  <c r="B88" i="1" s="1"/>
  <c r="F43" i="1"/>
  <c r="B87" i="1" s="1"/>
  <c r="F28" i="1"/>
  <c r="B85" i="1" s="1"/>
  <c r="B89" i="1"/>
  <c r="F68" i="1" l="1"/>
  <c r="F69" i="1" s="1"/>
  <c r="B90" i="1" s="1"/>
  <c r="F70" i="1" l="1"/>
  <c r="C95" i="1" s="1"/>
  <c r="B91" i="1"/>
  <c r="D95" i="1" l="1"/>
  <c r="B95" i="1"/>
  <c r="F72" i="1"/>
  <c r="C88" i="1"/>
  <c r="C87" i="1"/>
  <c r="C85" i="1"/>
  <c r="C89" i="1"/>
  <c r="C90" i="1"/>
  <c r="C91" i="1" l="1"/>
</calcChain>
</file>

<file path=xl/sharedStrings.xml><?xml version="1.0" encoding="utf-8"?>
<sst xmlns="http://schemas.openxmlformats.org/spreadsheetml/2006/main" count="169" uniqueCount="118">
  <si>
    <t>RUBRO O CULTIVO</t>
  </si>
  <si>
    <t>Espinaca</t>
  </si>
  <si>
    <t>VARIEDAD</t>
  </si>
  <si>
    <t>Phyton F1</t>
  </si>
  <si>
    <t>FECHA ESTIMADA  PRECIO VENTA</t>
  </si>
  <si>
    <t>Noviembre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</si>
  <si>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</si>
  <si>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</si>
  <si>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</si>
  <si>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</si>
  <si>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</si>
  <si>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</si>
  <si>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</si>
  <si>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</si>
  <si>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</si>
  <si>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</si>
  <si>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</si>
  <si>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</si>
  <si>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</si>
  <si>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</si>
  <si>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</si>
  <si>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</si>
  <si>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</si>
  <si>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</si>
  <si>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</si>
  <si>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</si>
  <si>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</si>
  <si>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</si>
  <si>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</si>
  <si>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Paleo Acequia</t>
  </si>
  <si>
    <t>jh</t>
  </si>
  <si>
    <t xml:space="preserve">Ago-Nov </t>
  </si>
  <si>
    <t>Riego Pretransplante/Siembra</t>
  </si>
  <si>
    <t xml:space="preserve">Jul </t>
  </si>
  <si>
    <t>Transplante/Siembra</t>
  </si>
  <si>
    <t>Aplicacion Fertilizante</t>
  </si>
  <si>
    <t>Limpieza</t>
  </si>
  <si>
    <t>Aplicación Pesticidas</t>
  </si>
  <si>
    <t>Cosecha</t>
  </si>
  <si>
    <t>Nov</t>
  </si>
  <si>
    <t>JORNADAS ANIMAL</t>
  </si>
  <si>
    <t>n/a</t>
  </si>
  <si>
    <t>Subtotal Jornadas Animal</t>
  </si>
  <si>
    <t>MAQUINARIA</t>
  </si>
  <si>
    <t>Aradura</t>
  </si>
  <si>
    <t>Rastraje</t>
  </si>
  <si>
    <t>Aplicación Pesticida</t>
  </si>
  <si>
    <t>Aplicación Fertilizante</t>
  </si>
  <si>
    <t>Melgadura</t>
  </si>
  <si>
    <t>Sept</t>
  </si>
  <si>
    <t>Acequiadura</t>
  </si>
  <si>
    <t>Subtotal Costo Maquinaria</t>
  </si>
  <si>
    <t>INSUMOS</t>
  </si>
  <si>
    <t>Insumos</t>
  </si>
  <si>
    <t>Unidad (Kg/l/u)</t>
  </si>
  <si>
    <t>SEMILLA</t>
  </si>
  <si>
    <t>Semilla Espinaca</t>
  </si>
  <si>
    <t>kg</t>
  </si>
  <si>
    <t>FERTILIZANTES</t>
  </si>
  <si>
    <t>Urea</t>
  </si>
  <si>
    <t>Nitrato de Potasio</t>
  </si>
  <si>
    <t>HERBICIDAS</t>
  </si>
  <si>
    <t>lt</t>
  </si>
  <si>
    <t>FUNGICIDA</t>
  </si>
  <si>
    <t>Metalaxil MZ-58 WP</t>
  </si>
  <si>
    <t>INSECTICIDAS</t>
  </si>
  <si>
    <t>Karate Zeon</t>
  </si>
  <si>
    <t>Subtotal Insumos</t>
  </si>
  <si>
    <t>OTROS</t>
  </si>
  <si>
    <t>Item</t>
  </si>
  <si>
    <t>Flete</t>
  </si>
  <si>
    <t>Sept - Nov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</si>
  <si>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</si>
  <si>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</si>
  <si>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</si>
  <si>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</si>
  <si>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</si>
  <si>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</si>
  <si>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</si>
  <si>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</si>
  <si>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</si>
  <si>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</si>
  <si>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</si>
  <si>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</si>
  <si>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</si>
  <si>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</si>
  <si>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</si>
  <si>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</si>
  <si>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</si>
  <si>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</si>
  <si>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</si>
  <si>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</si>
  <si>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</si>
  <si>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</si>
  <si>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</si>
  <si>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</si>
  <si>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 xml:space="preserve">jm </t>
  </si>
  <si>
    <t>jm</t>
  </si>
  <si>
    <t>Mezcla Hortalicera (6-25-20)</t>
  </si>
  <si>
    <t>Linurex 50 SC</t>
  </si>
  <si>
    <t>unidad</t>
  </si>
  <si>
    <t xml:space="preserve">Riego </t>
  </si>
  <si>
    <t>Caja cosechera</t>
  </si>
  <si>
    <t>RENDIMIENTO (Caja/Ha)</t>
  </si>
  <si>
    <t>Oct - Nov</t>
  </si>
  <si>
    <t xml:space="preserve">Ago - Sept </t>
  </si>
  <si>
    <t>Sept - Oct</t>
  </si>
  <si>
    <t>Ago - Sept</t>
  </si>
  <si>
    <t xml:space="preserve">Jul - Ago </t>
  </si>
  <si>
    <t>Jul - Ago</t>
  </si>
  <si>
    <t>Ago</t>
  </si>
  <si>
    <t>Rendimiento (Caja/Há)</t>
  </si>
  <si>
    <t>Costo unitario (Caja/Há) (*)</t>
  </si>
  <si>
    <t>PRECIO ESPERADO ($/Caja)</t>
  </si>
  <si>
    <t>COSTO TOTAL/Há</t>
  </si>
  <si>
    <t>$//Há</t>
  </si>
  <si>
    <t>Cantidad / Há</t>
  </si>
  <si>
    <t>Subtotal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</si>
</sst>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1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166" fontId="1" fillId="0" borderId="5" xfId="0" applyNumberFormat="1" applyFont="1" applyFill="1" applyBorder="1" applyAlignment="1">
      <alignment horizontal="justify" vertical="center"/>
    </xf>
    <xf numFmtId="166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166" fontId="1" fillId="2" borderId="12" xfId="0" applyNumberFormat="1" applyFont="1" applyFill="1" applyBorder="1" applyAlignment="1">
      <alignment horizontal="justify" vertical="center"/>
    </xf>
    <xf numFmtId="166" fontId="3" fillId="3" borderId="12" xfId="0" applyNumberFormat="1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49" fontId="1" fillId="0" borderId="5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/>
    </xf>
    <xf numFmtId="49" fontId="5" fillId="0" borderId="5" xfId="0" applyNumberFormat="1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166" fontId="5" fillId="0" borderId="5" xfId="0" applyNumberFormat="1" applyFont="1" applyFill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/>
    </xf>
    <xf numFmtId="0" fontId="1" fillId="0" borderId="5" xfId="0" applyNumberFormat="1" applyFont="1" applyFill="1" applyBorder="1" applyAlignment="1">
      <alignment horizontal="justify" vertical="center"/>
    </xf>
    <xf numFmtId="49" fontId="5" fillId="0" borderId="5" xfId="0" applyNumberFormat="1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justify" vertical="center"/>
    </xf>
    <xf numFmtId="1" fontId="1" fillId="0" borderId="5" xfId="0" applyNumberFormat="1" applyFont="1" applyFill="1" applyBorder="1" applyAlignment="1">
      <alignment horizontal="justify" vertical="center"/>
    </xf>
    <xf numFmtId="49" fontId="1" fillId="0" borderId="66" xfId="0" applyNumberFormat="1" applyFont="1" applyFill="1" applyBorder="1" applyAlignment="1">
      <alignment horizontal="justify" vertical="center"/>
    </xf>
    <xf numFmtId="0" fontId="1" fillId="0" borderId="66" xfId="0" applyFont="1" applyFill="1" applyBorder="1" applyAlignment="1">
      <alignment horizontal="justify" vertical="center"/>
    </xf>
    <xf numFmtId="166" fontId="6" fillId="0" borderId="66" xfId="0" applyNumberFormat="1" applyFont="1" applyFill="1" applyBorder="1" applyAlignment="1">
      <alignment horizontal="justify" vertical="center"/>
    </xf>
    <xf numFmtId="166" fontId="1" fillId="0" borderId="66" xfId="0" applyNumberFormat="1" applyFont="1" applyFill="1" applyBorder="1" applyAlignment="1">
      <alignment horizontal="justify" vertical="center"/>
    </xf>
    <xf numFmtId="166" fontId="2" fillId="5" borderId="18" xfId="0" applyNumberFormat="1" applyFont="1" applyFill="1" applyBorder="1" applyAlignment="1">
      <alignment horizontal="justify" vertical="center"/>
    </xf>
    <xf numFmtId="166" fontId="2" fillId="3" borderId="19" xfId="0" applyNumberFormat="1" applyFont="1" applyFill="1" applyBorder="1" applyAlignment="1">
      <alignment horizontal="justify" vertical="center"/>
    </xf>
    <xf numFmtId="166" fontId="2" fillId="5" borderId="19" xfId="0" applyNumberFormat="1" applyFont="1" applyFill="1" applyBorder="1" applyAlignment="1">
      <alignment horizontal="justify" vertical="center"/>
    </xf>
    <xf numFmtId="166" fontId="2" fillId="6" borderId="20" xfId="0" applyNumberFormat="1" applyFont="1" applyFill="1" applyBorder="1" applyAlignment="1">
      <alignment horizontal="justify" vertical="center"/>
    </xf>
    <xf numFmtId="49" fontId="1" fillId="2" borderId="16" xfId="0" applyNumberFormat="1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165" fontId="2" fillId="2" borderId="16" xfId="0" applyNumberFormat="1" applyFont="1" applyFill="1" applyBorder="1" applyAlignment="1">
      <alignment horizontal="justify" vertical="center"/>
    </xf>
    <xf numFmtId="0" fontId="1" fillId="2" borderId="16" xfId="0" applyFont="1" applyFill="1" applyBorder="1" applyAlignment="1">
      <alignment horizontal="justify" vertical="center"/>
    </xf>
    <xf numFmtId="0" fontId="1" fillId="7" borderId="16" xfId="0" applyFont="1" applyFill="1" applyBorder="1" applyAlignment="1">
      <alignment horizontal="justify" vertical="center"/>
    </xf>
    <xf numFmtId="49" fontId="5" fillId="8" borderId="21" xfId="0" applyNumberFormat="1" applyFont="1" applyFill="1" applyBorder="1" applyAlignment="1">
      <alignment horizontal="justify" vertical="center"/>
    </xf>
    <xf numFmtId="49" fontId="5" fillId="8" borderId="17" xfId="0" applyNumberFormat="1" applyFont="1" applyFill="1" applyBorder="1" applyAlignment="1">
      <alignment horizontal="justify" vertical="center"/>
    </xf>
    <xf numFmtId="49" fontId="1" fillId="8" borderId="22" xfId="0" applyNumberFormat="1" applyFont="1" applyFill="1" applyBorder="1" applyAlignment="1">
      <alignment horizontal="justify" vertical="center"/>
    </xf>
    <xf numFmtId="49" fontId="5" fillId="2" borderId="23" xfId="0" applyNumberFormat="1" applyFont="1" applyFill="1" applyBorder="1" applyAlignment="1">
      <alignment horizontal="justify" vertical="center"/>
    </xf>
    <xf numFmtId="9" fontId="1" fillId="2" borderId="24" xfId="0" applyNumberFormat="1" applyFont="1" applyFill="1" applyBorder="1" applyAlignment="1">
      <alignment horizontal="justify" vertical="center"/>
    </xf>
    <xf numFmtId="0" fontId="2" fillId="7" borderId="16" xfId="0" applyFont="1" applyFill="1" applyBorder="1" applyAlignment="1">
      <alignment horizontal="justify" vertical="center"/>
    </xf>
    <xf numFmtId="49" fontId="5" fillId="8" borderId="25" xfId="0" applyNumberFormat="1" applyFont="1" applyFill="1" applyBorder="1" applyAlignment="1">
      <alignment horizontal="justify" vertical="center"/>
    </xf>
    <xf numFmtId="9" fontId="5" fillId="8" borderId="27" xfId="0" applyNumberFormat="1" applyFont="1" applyFill="1" applyBorder="1" applyAlignment="1">
      <alignment horizontal="justify" vertical="center"/>
    </xf>
    <xf numFmtId="0" fontId="2" fillId="7" borderId="15" xfId="0" applyFont="1" applyFill="1" applyBorder="1" applyAlignment="1">
      <alignment horizontal="justify" vertical="center"/>
    </xf>
    <xf numFmtId="49" fontId="5" fillId="8" borderId="39" xfId="0" applyNumberFormat="1" applyFont="1" applyFill="1" applyBorder="1" applyAlignment="1">
      <alignment horizontal="justify" vertical="center" wrapText="1"/>
    </xf>
    <xf numFmtId="164" fontId="5" fillId="8" borderId="40" xfId="1" applyFont="1" applyFill="1" applyBorder="1" applyAlignment="1">
      <alignment horizontal="justify" vertical="center"/>
    </xf>
    <xf numFmtId="164" fontId="5" fillId="8" borderId="41" xfId="1" applyFont="1" applyFill="1" applyBorder="1" applyAlignment="1">
      <alignment horizontal="justify" vertical="center"/>
    </xf>
    <xf numFmtId="0" fontId="5" fillId="7" borderId="16" xfId="0" applyFont="1" applyFill="1" applyBorder="1" applyAlignment="1">
      <alignment horizontal="justify" vertical="center"/>
    </xf>
    <xf numFmtId="165" fontId="5" fillId="2" borderId="16" xfId="0" applyNumberFormat="1" applyFont="1" applyFill="1" applyBorder="1" applyAlignment="1">
      <alignment horizontal="justify" vertical="center"/>
    </xf>
    <xf numFmtId="49" fontId="5" fillId="8" borderId="25" xfId="0" applyNumberFormat="1" applyFont="1" applyFill="1" applyBorder="1" applyAlignment="1">
      <alignment horizontal="justify" vertical="center" wrapText="1"/>
    </xf>
    <xf numFmtId="0" fontId="1" fillId="2" borderId="70" xfId="0" applyFont="1" applyFill="1" applyBorder="1" applyAlignment="1">
      <alignment horizontal="justify" vertical="center"/>
    </xf>
    <xf numFmtId="3" fontId="1" fillId="2" borderId="70" xfId="0" applyNumberFormat="1" applyFont="1" applyFill="1" applyBorder="1" applyAlignment="1">
      <alignment horizontal="justify" vertical="center"/>
    </xf>
    <xf numFmtId="49" fontId="2" fillId="3" borderId="67" xfId="0" applyNumberFormat="1" applyFont="1" applyFill="1" applyBorder="1" applyAlignment="1">
      <alignment horizontal="center" vertical="center"/>
    </xf>
    <xf numFmtId="49" fontId="2" fillId="3" borderId="67" xfId="0" applyNumberFormat="1" applyFont="1" applyFill="1" applyBorder="1" applyAlignment="1">
      <alignment horizontal="center" vertical="center" wrapText="1"/>
    </xf>
    <xf numFmtId="166" fontId="1" fillId="2" borderId="67" xfId="0" applyNumberFormat="1" applyFont="1" applyFill="1" applyBorder="1" applyAlignment="1">
      <alignment horizontal="justify" vertical="center"/>
    </xf>
    <xf numFmtId="49" fontId="1" fillId="2" borderId="67" xfId="0" applyNumberFormat="1" applyFont="1" applyFill="1" applyBorder="1" applyAlignment="1">
      <alignment horizontal="justify" vertical="center" wrapText="1"/>
    </xf>
    <xf numFmtId="49" fontId="1" fillId="2" borderId="67" xfId="0" applyNumberFormat="1" applyFont="1" applyFill="1" applyBorder="1" applyAlignment="1">
      <alignment horizontal="justify" vertical="center"/>
    </xf>
    <xf numFmtId="3" fontId="1" fillId="2" borderId="67" xfId="0" applyNumberFormat="1" applyFont="1" applyFill="1" applyBorder="1" applyAlignment="1">
      <alignment horizontal="justify" vertical="center"/>
    </xf>
    <xf numFmtId="49" fontId="7" fillId="5" borderId="67" xfId="0" applyNumberFormat="1" applyFont="1" applyFill="1" applyBorder="1" applyAlignment="1">
      <alignment horizontal="justify" vertical="center" wrapText="1"/>
    </xf>
    <xf numFmtId="0" fontId="1" fillId="2" borderId="67" xfId="0" applyFont="1" applyFill="1" applyBorder="1" applyAlignment="1">
      <alignment horizontal="justify" vertical="center"/>
    </xf>
    <xf numFmtId="0" fontId="1" fillId="2" borderId="67" xfId="0" applyFont="1" applyFill="1" applyBorder="1" applyAlignment="1">
      <alignment horizontal="justify" vertical="center" wrapText="1"/>
    </xf>
    <xf numFmtId="166" fontId="3" fillId="3" borderId="67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4" fillId="3" borderId="5" xfId="0" applyNumberFormat="1" applyFont="1" applyFill="1" applyBorder="1" applyAlignment="1">
      <alignment horizontal="justify" vertical="center"/>
    </xf>
    <xf numFmtId="0" fontId="4" fillId="4" borderId="5" xfId="0" applyFont="1" applyFill="1" applyBorder="1" applyAlignment="1">
      <alignment horizontal="justify" vertical="center"/>
    </xf>
    <xf numFmtId="49" fontId="2" fillId="5" borderId="42" xfId="0" applyNumberFormat="1" applyFont="1" applyFill="1" applyBorder="1" applyAlignment="1">
      <alignment horizontal="justify" vertical="center"/>
    </xf>
    <xf numFmtId="49" fontId="2" fillId="5" borderId="43" xfId="0" applyNumberFormat="1" applyFont="1" applyFill="1" applyBorder="1" applyAlignment="1">
      <alignment horizontal="justify" vertical="center"/>
    </xf>
    <xf numFmtId="49" fontId="2" fillId="5" borderId="44" xfId="0" applyNumberFormat="1" applyFont="1" applyFill="1" applyBorder="1" applyAlignment="1">
      <alignment horizontal="justify" vertical="center"/>
    </xf>
    <xf numFmtId="49" fontId="2" fillId="5" borderId="45" xfId="0" applyNumberFormat="1" applyFont="1" applyFill="1" applyBorder="1" applyAlignment="1">
      <alignment horizontal="justify" vertical="center"/>
    </xf>
    <xf numFmtId="49" fontId="2" fillId="5" borderId="46" xfId="0" applyNumberFormat="1" applyFont="1" applyFill="1" applyBorder="1" applyAlignment="1">
      <alignment horizontal="justify" vertical="center"/>
    </xf>
    <xf numFmtId="49" fontId="2" fillId="5" borderId="47" xfId="0" applyNumberFormat="1" applyFont="1" applyFill="1" applyBorder="1" applyAlignment="1">
      <alignment horizontal="justify" vertical="center"/>
    </xf>
    <xf numFmtId="49" fontId="3" fillId="3" borderId="50" xfId="0" applyNumberFormat="1" applyFont="1" applyFill="1" applyBorder="1" applyAlignment="1">
      <alignment horizontal="justify" vertical="center"/>
    </xf>
    <xf numFmtId="49" fontId="3" fillId="3" borderId="51" xfId="0" applyNumberFormat="1" applyFont="1" applyFill="1" applyBorder="1" applyAlignment="1">
      <alignment horizontal="justify" vertical="center"/>
    </xf>
    <xf numFmtId="49" fontId="3" fillId="3" borderId="52" xfId="0" applyNumberFormat="1" applyFont="1" applyFill="1" applyBorder="1" applyAlignment="1">
      <alignment horizontal="justify" vertical="center"/>
    </xf>
    <xf numFmtId="49" fontId="3" fillId="3" borderId="53" xfId="0" applyNumberFormat="1" applyFont="1" applyFill="1" applyBorder="1" applyAlignment="1">
      <alignment horizontal="justify" vertical="center"/>
    </xf>
    <xf numFmtId="49" fontId="3" fillId="3" borderId="54" xfId="0" applyNumberFormat="1" applyFont="1" applyFill="1" applyBorder="1" applyAlignment="1">
      <alignment horizontal="justify" vertical="center"/>
    </xf>
    <xf numFmtId="49" fontId="3" fillId="3" borderId="55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/>
    </xf>
    <xf numFmtId="49" fontId="2" fillId="5" borderId="54" xfId="0" applyNumberFormat="1" applyFont="1" applyFill="1" applyBorder="1" applyAlignment="1">
      <alignment horizontal="justify" vertical="center"/>
    </xf>
    <xf numFmtId="49" fontId="2" fillId="5" borderId="55" xfId="0" applyNumberFormat="1" applyFont="1" applyFill="1" applyBorder="1" applyAlignment="1">
      <alignment horizontal="justify" vertical="center"/>
    </xf>
    <xf numFmtId="49" fontId="2" fillId="3" borderId="62" xfId="0" applyNumberFormat="1" applyFont="1" applyFill="1" applyBorder="1" applyAlignment="1">
      <alignment horizontal="justify" vertical="center"/>
    </xf>
    <xf numFmtId="49" fontId="2" fillId="3" borderId="54" xfId="0" applyNumberFormat="1" applyFont="1" applyFill="1" applyBorder="1" applyAlignment="1">
      <alignment horizontal="justify" vertical="center"/>
    </xf>
    <xf numFmtId="49" fontId="2" fillId="3" borderId="55" xfId="0" applyNumberFormat="1" applyFont="1" applyFill="1" applyBorder="1" applyAlignment="1">
      <alignment horizontal="justify" vertical="center"/>
    </xf>
    <xf numFmtId="49" fontId="2" fillId="5" borderId="63" xfId="0" applyNumberFormat="1" applyFont="1" applyFill="1" applyBorder="1" applyAlignment="1">
      <alignment horizontal="justify" vertical="center"/>
    </xf>
    <xf numFmtId="49" fontId="2" fillId="5" borderId="64" xfId="0" applyNumberFormat="1" applyFont="1" applyFill="1" applyBorder="1" applyAlignment="1">
      <alignment horizontal="justify" vertical="center"/>
    </xf>
    <xf numFmtId="49" fontId="2" fillId="5" borderId="65" xfId="0" applyNumberFormat="1" applyFont="1" applyFill="1" applyBorder="1" applyAlignment="1">
      <alignment horizontal="justify" vertical="center"/>
    </xf>
    <xf numFmtId="49" fontId="3" fillId="3" borderId="56" xfId="0" applyNumberFormat="1" applyFont="1" applyFill="1" applyBorder="1" applyAlignment="1">
      <alignment horizontal="justify" vertical="center"/>
    </xf>
    <xf numFmtId="49" fontId="3" fillId="3" borderId="57" xfId="0" applyNumberFormat="1" applyFont="1" applyFill="1" applyBorder="1" applyAlignment="1">
      <alignment horizontal="justify" vertical="center"/>
    </xf>
    <xf numFmtId="49" fontId="3" fillId="3" borderId="58" xfId="0" applyNumberFormat="1" applyFont="1" applyFill="1" applyBorder="1" applyAlignment="1">
      <alignment horizontal="justify" vertical="center"/>
    </xf>
    <xf numFmtId="49" fontId="3" fillId="3" borderId="67" xfId="0" applyNumberFormat="1" applyFont="1" applyFill="1" applyBorder="1" applyAlignment="1">
      <alignment horizontal="justify" vertical="center"/>
    </xf>
    <xf numFmtId="49" fontId="2" fillId="5" borderId="59" xfId="0" applyNumberFormat="1" applyFont="1" applyFill="1" applyBorder="1" applyAlignment="1">
      <alignment horizontal="justify" vertical="center"/>
    </xf>
    <xf numFmtId="49" fontId="2" fillId="5" borderId="60" xfId="0" applyNumberFormat="1" applyFont="1" applyFill="1" applyBorder="1" applyAlignment="1">
      <alignment horizontal="justify" vertical="center"/>
    </xf>
    <xf numFmtId="49" fontId="2" fillId="5" borderId="61" xfId="0" applyNumberFormat="1" applyFont="1" applyFill="1" applyBorder="1" applyAlignment="1">
      <alignment horizontal="justify" vertical="center"/>
    </xf>
    <xf numFmtId="49" fontId="5" fillId="0" borderId="50" xfId="0" applyNumberFormat="1" applyFont="1" applyFill="1" applyBorder="1" applyAlignment="1">
      <alignment horizontal="justify" vertical="center"/>
    </xf>
    <xf numFmtId="49" fontId="5" fillId="0" borderId="51" xfId="0" applyNumberFormat="1" applyFont="1" applyFill="1" applyBorder="1" applyAlignment="1">
      <alignment horizontal="justify" vertical="center"/>
    </xf>
    <xf numFmtId="49" fontId="5" fillId="0" borderId="52" xfId="0" applyNumberFormat="1" applyFont="1" applyFill="1" applyBorder="1" applyAlignment="1">
      <alignment horizontal="justify" vertical="center"/>
    </xf>
    <xf numFmtId="49" fontId="2" fillId="5" borderId="68" xfId="0" applyNumberFormat="1" applyFont="1" applyFill="1" applyBorder="1" applyAlignment="1">
      <alignment horizontal="justify" vertical="center"/>
    </xf>
    <xf numFmtId="49" fontId="2" fillId="5" borderId="16" xfId="0" applyNumberFormat="1" applyFont="1" applyFill="1" applyBorder="1" applyAlignment="1">
      <alignment horizontal="justify" vertical="center"/>
    </xf>
    <xf numFmtId="49" fontId="2" fillId="5" borderId="69" xfId="0" applyNumberFormat="1" applyFont="1" applyFill="1" applyBorder="1" applyAlignment="1">
      <alignment horizontal="justify" vertical="center"/>
    </xf>
    <xf numFmtId="49" fontId="1" fillId="2" borderId="34" xfId="0" applyNumberFormat="1" applyFont="1" applyFill="1" applyBorder="1" applyAlignment="1">
      <alignment horizontal="justify" vertical="center"/>
    </xf>
    <xf numFmtId="49" fontId="1" fillId="2" borderId="16" xfId="0" applyNumberFormat="1" applyFont="1" applyFill="1" applyBorder="1" applyAlignment="1">
      <alignment horizontal="justify" vertical="center"/>
    </xf>
    <xf numFmtId="49" fontId="1" fillId="2" borderId="35" xfId="0" applyNumberFormat="1" applyFont="1" applyFill="1" applyBorder="1" applyAlignment="1">
      <alignment horizontal="justify" vertical="center"/>
    </xf>
    <xf numFmtId="49" fontId="1" fillId="2" borderId="36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horizontal="justify" vertical="center"/>
    </xf>
    <xf numFmtId="49" fontId="5" fillId="2" borderId="31" xfId="0" applyNumberFormat="1" applyFont="1" applyFill="1" applyBorder="1" applyAlignment="1">
      <alignment horizontal="justify" vertical="center"/>
    </xf>
    <xf numFmtId="49" fontId="5" fillId="2" borderId="32" xfId="0" applyNumberFormat="1" applyFont="1" applyFill="1" applyBorder="1" applyAlignment="1">
      <alignment horizontal="justify" vertical="center"/>
    </xf>
    <xf numFmtId="49" fontId="5" fillId="2" borderId="33" xfId="0" applyNumberFormat="1" applyFont="1" applyFill="1" applyBorder="1" applyAlignment="1">
      <alignment horizontal="justify" vertical="center"/>
    </xf>
    <xf numFmtId="49" fontId="7" fillId="9" borderId="48" xfId="0" applyNumberFormat="1" applyFont="1" applyFill="1" applyBorder="1" applyAlignment="1">
      <alignment horizontal="justify" vertical="center"/>
    </xf>
    <xf numFmtId="49" fontId="7" fillId="9" borderId="37" xfId="0" applyNumberFormat="1" applyFont="1" applyFill="1" applyBorder="1" applyAlignment="1">
      <alignment horizontal="justify" vertical="center"/>
    </xf>
    <xf numFmtId="49" fontId="7" fillId="9" borderId="49" xfId="0" applyNumberFormat="1" applyFont="1" applyFill="1" applyBorder="1" applyAlignment="1">
      <alignment horizontal="justify" vertical="center"/>
    </xf>
    <xf numFmtId="49" fontId="7" fillId="9" borderId="28" xfId="0" applyNumberFormat="1" applyFont="1" applyFill="1" applyBorder="1" applyAlignment="1">
      <alignment horizontal="justify" vertical="center"/>
    </xf>
    <xf numFmtId="49" fontId="7" fillId="9" borderId="29" xfId="0" applyNumberFormat="1" applyFont="1" applyFill="1" applyBorder="1" applyAlignment="1">
      <alignment horizontal="justify" vertical="center"/>
    </xf>
    <xf numFmtId="49" fontId="7" fillId="9" borderId="30" xfId="0" applyNumberFormat="1" applyFont="1" applyFill="1" applyBorder="1" applyAlignment="1">
      <alignment horizontal="justify" vertical="center"/>
    </xf>
    <xf numFmtId="167" fontId="5" fillId="8" borderId="26" xfId="1" applyNumberFormat="1" applyFont="1" applyFill="1" applyBorder="1" applyAlignment="1">
      <alignment horizontal="justify" vertical="center"/>
    </xf>
    <xf numFmtId="167" fontId="5" fillId="8" borderId="27" xfId="1" applyNumberFormat="1" applyFont="1" applyFill="1" applyBorder="1" applyAlignment="1">
      <alignment horizontal="justify" vertical="center"/>
    </xf>
    <xf numFmtId="167" fontId="1" fillId="2" borderId="5" xfId="1" applyNumberFormat="1" applyFont="1" applyFill="1" applyBorder="1" applyAlignment="1">
      <alignment horizontal="justify" vertical="center"/>
    </xf>
    <xf numFmtId="49" fontId="1" fillId="2" borderId="50" xfId="0" applyNumberFormat="1" applyFont="1" applyFill="1" applyBorder="1" applyAlignment="1">
      <alignment horizontal="justify" vertical="center"/>
    </xf>
    <xf numFmtId="49" fontId="1" fillId="2" borderId="52" xfId="0" applyNumberFormat="1" applyFont="1" applyFill="1" applyBorder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1028699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959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6"/>
  <sheetViews>
    <sheetView showGridLines="0" tabSelected="1" topLeftCell="A8" zoomScaleNormal="100" zoomScaleSheetLayoutView="100" workbookViewId="0">
      <selection activeCell="I13" sqref="I13"/>
    </sheetView>
  </sheetViews>
  <sheetFormatPr baseColWidth="10" defaultColWidth="10.85546875" defaultRowHeight="11.25" customHeight="1" x14ac:dyDescent="0.25"/>
  <cols>
    <col min="1" max="1" width="19.5703125" style="10" customWidth="1"/>
    <col min="2" max="2" width="17.5703125" style="10" customWidth="1"/>
    <col min="3" max="3" width="9.42578125" style="10" customWidth="1"/>
    <col min="4" max="4" width="15.42578125" style="10" customWidth="1"/>
    <col min="5" max="5" width="11" style="10" customWidth="1"/>
    <col min="6" max="6" width="15.7109375" style="10" customWidth="1"/>
    <col min="7" max="250" width="10.85546875" style="10" customWidth="1"/>
    <col min="251" max="16384" width="10.85546875" style="11"/>
  </cols>
  <sheetData>
    <row r="1" spans="1:6" ht="15" customHeight="1" x14ac:dyDescent="0.25">
      <c r="A1" s="9"/>
      <c r="B1" s="9"/>
      <c r="C1" s="9"/>
      <c r="D1" s="9"/>
      <c r="E1" s="9"/>
      <c r="F1" s="9"/>
    </row>
    <row r="2" spans="1:6" ht="15" customHeight="1" x14ac:dyDescent="0.25">
      <c r="A2" s="9"/>
      <c r="B2" s="9"/>
      <c r="C2" s="9"/>
      <c r="D2" s="9"/>
      <c r="E2" s="9"/>
      <c r="F2" s="9"/>
    </row>
    <row r="3" spans="1:6" ht="15" customHeight="1" x14ac:dyDescent="0.25">
      <c r="A3" s="9"/>
      <c r="B3" s="9"/>
      <c r="C3" s="9"/>
      <c r="D3" s="9"/>
      <c r="E3" s="9"/>
      <c r="F3" s="9"/>
    </row>
    <row r="4" spans="1:6" ht="15" customHeight="1" x14ac:dyDescent="0.25">
      <c r="A4" s="9"/>
      <c r="B4" s="9"/>
      <c r="C4" s="9"/>
      <c r="D4" s="9"/>
      <c r="E4" s="9"/>
      <c r="F4" s="9"/>
    </row>
    <row r="5" spans="1:6" ht="15" customHeight="1" x14ac:dyDescent="0.25">
      <c r="A5" s="9"/>
      <c r="B5" s="9"/>
      <c r="C5" s="9"/>
      <c r="D5" s="9"/>
      <c r="E5" s="9"/>
      <c r="F5" s="9"/>
    </row>
    <row r="6" spans="1:6" ht="15" customHeight="1" x14ac:dyDescent="0.25">
      <c r="A6" s="9"/>
      <c r="B6" s="9"/>
      <c r="C6" s="9"/>
      <c r="D6" s="9"/>
      <c r="E6" s="9"/>
      <c r="F6" s="9"/>
    </row>
    <row r="7" spans="1:6" ht="15" customHeight="1" x14ac:dyDescent="0.25">
      <c r="A7" s="12"/>
      <c r="B7" s="13"/>
      <c r="C7" s="9"/>
      <c r="D7" s="13"/>
      <c r="E7" s="13"/>
      <c r="F7" s="13"/>
    </row>
    <row r="8" spans="1:6" ht="12" customHeight="1" x14ac:dyDescent="0.25">
      <c r="A8" s="14" t="s">
        <v>0</v>
      </c>
      <c r="B8" s="15" t="s">
        <v>1</v>
      </c>
      <c r="C8" s="16"/>
      <c r="D8" s="106" t="s">
        <v>103</v>
      </c>
      <c r="E8" s="107"/>
      <c r="F8" s="17">
        <v>1500</v>
      </c>
    </row>
    <row r="9" spans="1:6" ht="12.75" x14ac:dyDescent="0.25">
      <c r="A9" s="18" t="s">
        <v>2</v>
      </c>
      <c r="B9" s="19" t="s">
        <v>3</v>
      </c>
      <c r="C9" s="16"/>
      <c r="D9" s="104" t="s">
        <v>4</v>
      </c>
      <c r="E9" s="105"/>
      <c r="F9" s="15" t="s">
        <v>5</v>
      </c>
    </row>
    <row r="10" spans="1:6" ht="12.75" x14ac:dyDescent="0.25">
      <c r="A10" s="18" t="s">
        <v>6</v>
      </c>
      <c r="B10" s="15" t="s">
        <v>7</v>
      </c>
      <c r="C10" s="16"/>
      <c r="D10" s="104" t="s">
        <v>113</v>
      </c>
      <c r="E10" s="105"/>
      <c r="F10" s="20">
        <v>3500</v>
      </c>
    </row>
    <row r="11" spans="1:6" ht="11.25" customHeight="1" x14ac:dyDescent="0.25">
      <c r="A11" s="18" t="s">
        <v>8</v>
      </c>
      <c r="B11" s="19" t="s">
        <v>9</v>
      </c>
      <c r="C11" s="16"/>
      <c r="D11" s="149" t="s">
        <v>10</v>
      </c>
      <c r="E11" s="150"/>
      <c r="F11" s="21">
        <f>(F8*F10)</f>
        <v>5250000</v>
      </c>
    </row>
    <row r="12" spans="1:6" ht="12.75" x14ac:dyDescent="0.25">
      <c r="A12" s="18" t="s">
        <v>11</v>
      </c>
      <c r="B12" s="15" t="s">
        <v>12</v>
      </c>
      <c r="C12" s="16"/>
      <c r="D12" s="104" t="s">
        <v>13</v>
      </c>
      <c r="E12" s="105"/>
      <c r="F12" s="15" t="s">
        <v>14</v>
      </c>
    </row>
    <row r="13" spans="1:6" ht="16.5" customHeight="1" x14ac:dyDescent="0.25">
      <c r="A13" s="18" t="s">
        <v>15</v>
      </c>
      <c r="B13" s="19" t="s">
        <v>16</v>
      </c>
      <c r="C13" s="16"/>
      <c r="D13" s="104" t="s">
        <v>17</v>
      </c>
      <c r="E13" s="105"/>
      <c r="F13" s="19" t="s">
        <v>5</v>
      </c>
    </row>
    <row r="14" spans="1:6" ht="12.75" x14ac:dyDescent="0.25">
      <c r="A14" s="18" t="s">
        <v>18</v>
      </c>
      <c r="B14" s="22">
        <v>45014</v>
      </c>
      <c r="C14" s="16"/>
      <c r="D14" s="88" t="s">
        <v>19</v>
      </c>
      <c r="E14" s="89"/>
      <c r="F14" s="19" t="s">
        <v>20</v>
      </c>
    </row>
    <row r="15" spans="1:6" ht="12" customHeight="1" x14ac:dyDescent="0.25">
      <c r="A15" s="23"/>
      <c r="B15" s="24"/>
      <c r="C15" s="13"/>
      <c r="D15" s="25"/>
      <c r="E15" s="25"/>
      <c r="F15" s="1"/>
    </row>
    <row r="16" spans="1:6" ht="12" customHeight="1" x14ac:dyDescent="0.25">
      <c r="A16" s="90" t="s">
        <v>21</v>
      </c>
      <c r="B16" s="91"/>
      <c r="C16" s="91"/>
      <c r="D16" s="91"/>
      <c r="E16" s="91"/>
      <c r="F16" s="91"/>
    </row>
    <row r="17" spans="1:250" ht="12" customHeight="1" x14ac:dyDescent="0.25">
      <c r="A17" s="26"/>
      <c r="B17" s="27"/>
      <c r="C17" s="27"/>
      <c r="D17" s="27"/>
      <c r="E17" s="27"/>
      <c r="F17" s="27"/>
    </row>
    <row r="18" spans="1:250" ht="12" customHeight="1" x14ac:dyDescent="0.25">
      <c r="A18" s="92" t="s">
        <v>22</v>
      </c>
      <c r="B18" s="93"/>
      <c r="C18" s="93"/>
      <c r="D18" s="93"/>
      <c r="E18" s="93"/>
      <c r="F18" s="94"/>
    </row>
    <row r="19" spans="1:250" s="8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</row>
    <row r="20" spans="1:250" ht="12.75" x14ac:dyDescent="0.25">
      <c r="A20" s="19" t="s">
        <v>29</v>
      </c>
      <c r="B20" s="19" t="s">
        <v>30</v>
      </c>
      <c r="C20" s="28">
        <v>0.125</v>
      </c>
      <c r="D20" s="19" t="s">
        <v>31</v>
      </c>
      <c r="E20" s="21">
        <v>25000</v>
      </c>
      <c r="F20" s="21">
        <f>E20*C20</f>
        <v>3125</v>
      </c>
    </row>
    <row r="21" spans="1:250" ht="12.75" x14ac:dyDescent="0.25">
      <c r="A21" s="19" t="s">
        <v>32</v>
      </c>
      <c r="B21" s="19" t="s">
        <v>30</v>
      </c>
      <c r="C21" s="28">
        <v>0.25</v>
      </c>
      <c r="D21" s="19" t="s">
        <v>33</v>
      </c>
      <c r="E21" s="21">
        <v>25000</v>
      </c>
      <c r="F21" s="21">
        <f t="shared" ref="F21:F27" si="0">E21*C21</f>
        <v>6250</v>
      </c>
    </row>
    <row r="22" spans="1:250" ht="12.75" x14ac:dyDescent="0.25">
      <c r="A22" s="19" t="s">
        <v>34</v>
      </c>
      <c r="B22" s="19" t="s">
        <v>30</v>
      </c>
      <c r="C22" s="28">
        <v>0.375</v>
      </c>
      <c r="D22" s="19" t="s">
        <v>33</v>
      </c>
      <c r="E22" s="21">
        <v>25000</v>
      </c>
      <c r="F22" s="21">
        <f t="shared" si="0"/>
        <v>9375</v>
      </c>
    </row>
    <row r="23" spans="1:250" ht="12.75" x14ac:dyDescent="0.25">
      <c r="A23" s="19" t="s">
        <v>101</v>
      </c>
      <c r="B23" s="19" t="s">
        <v>30</v>
      </c>
      <c r="C23" s="28">
        <v>0.25</v>
      </c>
      <c r="D23" s="19" t="s">
        <v>31</v>
      </c>
      <c r="E23" s="21">
        <v>25000</v>
      </c>
      <c r="F23" s="21">
        <f t="shared" si="0"/>
        <v>6250</v>
      </c>
    </row>
    <row r="24" spans="1:250" ht="12.75" x14ac:dyDescent="0.25">
      <c r="A24" s="19" t="s">
        <v>35</v>
      </c>
      <c r="B24" s="19" t="s">
        <v>30</v>
      </c>
      <c r="C24" s="28">
        <v>0.25</v>
      </c>
      <c r="D24" s="19" t="s">
        <v>33</v>
      </c>
      <c r="E24" s="21">
        <v>25000</v>
      </c>
      <c r="F24" s="21">
        <f t="shared" si="0"/>
        <v>6250</v>
      </c>
    </row>
    <row r="25" spans="1:250" ht="12.75" x14ac:dyDescent="0.25">
      <c r="A25" s="19" t="s">
        <v>36</v>
      </c>
      <c r="B25" s="19" t="s">
        <v>30</v>
      </c>
      <c r="C25" s="28">
        <v>0.125</v>
      </c>
      <c r="D25" s="19" t="s">
        <v>31</v>
      </c>
      <c r="E25" s="21">
        <v>25000</v>
      </c>
      <c r="F25" s="21">
        <f t="shared" si="0"/>
        <v>3125</v>
      </c>
    </row>
    <row r="26" spans="1:250" ht="12.75" x14ac:dyDescent="0.25">
      <c r="A26" s="19" t="s">
        <v>37</v>
      </c>
      <c r="B26" s="19" t="s">
        <v>30</v>
      </c>
      <c r="C26" s="28">
        <v>0.25</v>
      </c>
      <c r="D26" s="19" t="s">
        <v>31</v>
      </c>
      <c r="E26" s="21">
        <v>25000</v>
      </c>
      <c r="F26" s="21">
        <f t="shared" si="0"/>
        <v>6250</v>
      </c>
    </row>
    <row r="27" spans="1:250" ht="12.75" customHeight="1" x14ac:dyDescent="0.25">
      <c r="A27" s="29" t="s">
        <v>38</v>
      </c>
      <c r="B27" s="19" t="s">
        <v>30</v>
      </c>
      <c r="C27" s="28">
        <v>20</v>
      </c>
      <c r="D27" s="19" t="s">
        <v>39</v>
      </c>
      <c r="E27" s="21">
        <v>25000</v>
      </c>
      <c r="F27" s="21">
        <f t="shared" si="0"/>
        <v>500000</v>
      </c>
    </row>
    <row r="28" spans="1:250" ht="12.75" customHeight="1" x14ac:dyDescent="0.25">
      <c r="A28" s="98" t="s">
        <v>117</v>
      </c>
      <c r="B28" s="99"/>
      <c r="C28" s="99"/>
      <c r="D28" s="99"/>
      <c r="E28" s="100"/>
      <c r="F28" s="30">
        <f>SUM(F20:F27)</f>
        <v>540625</v>
      </c>
    </row>
    <row r="29" spans="1:250" ht="12" customHeight="1" x14ac:dyDescent="0.25">
      <c r="A29" s="26"/>
      <c r="B29" s="27"/>
      <c r="C29" s="27"/>
      <c r="D29" s="27"/>
      <c r="E29" s="31"/>
      <c r="F29" s="31"/>
    </row>
    <row r="30" spans="1:250" ht="12" customHeight="1" x14ac:dyDescent="0.25">
      <c r="A30" s="95" t="s">
        <v>40</v>
      </c>
      <c r="B30" s="96"/>
      <c r="C30" s="96"/>
      <c r="D30" s="96"/>
      <c r="E30" s="96"/>
      <c r="F30" s="97"/>
    </row>
    <row r="31" spans="1:250" s="8" customFormat="1" ht="24" customHeight="1" x14ac:dyDescent="0.25">
      <c r="A31" s="3" t="s">
        <v>23</v>
      </c>
      <c r="B31" s="4" t="s">
        <v>24</v>
      </c>
      <c r="C31" s="4" t="s">
        <v>25</v>
      </c>
      <c r="D31" s="3" t="s">
        <v>26</v>
      </c>
      <c r="E31" s="4" t="s">
        <v>27</v>
      </c>
      <c r="F31" s="3" t="s">
        <v>28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</row>
    <row r="32" spans="1:250" ht="12" customHeight="1" x14ac:dyDescent="0.25">
      <c r="A32" s="32" t="s">
        <v>41</v>
      </c>
      <c r="B32" s="32"/>
      <c r="C32" s="32"/>
      <c r="D32" s="32"/>
      <c r="E32" s="33"/>
      <c r="F32" s="33"/>
    </row>
    <row r="33" spans="1:250" ht="12" customHeight="1" x14ac:dyDescent="0.25">
      <c r="A33" s="101" t="s">
        <v>42</v>
      </c>
      <c r="B33" s="102"/>
      <c r="C33" s="102"/>
      <c r="D33" s="102"/>
      <c r="E33" s="103"/>
      <c r="F33" s="34">
        <f>SUM(F32:F32)</f>
        <v>0</v>
      </c>
    </row>
    <row r="34" spans="1:250" ht="12" customHeight="1" x14ac:dyDescent="0.25">
      <c r="A34" s="35"/>
      <c r="B34" s="36"/>
      <c r="C34" s="36"/>
      <c r="D34" s="36"/>
      <c r="E34" s="37"/>
      <c r="F34" s="37"/>
    </row>
    <row r="35" spans="1:250" ht="12" customHeight="1" x14ac:dyDescent="0.25">
      <c r="A35" s="95" t="s">
        <v>43</v>
      </c>
      <c r="B35" s="96"/>
      <c r="C35" s="96"/>
      <c r="D35" s="96"/>
      <c r="E35" s="96"/>
      <c r="F35" s="97"/>
    </row>
    <row r="36" spans="1:250" s="8" customFormat="1" ht="24" customHeight="1" x14ac:dyDescent="0.25">
      <c r="A36" s="5" t="s">
        <v>23</v>
      </c>
      <c r="B36" s="5" t="s">
        <v>24</v>
      </c>
      <c r="C36" s="5" t="s">
        <v>25</v>
      </c>
      <c r="D36" s="5" t="s">
        <v>26</v>
      </c>
      <c r="E36" s="6" t="s">
        <v>27</v>
      </c>
      <c r="F36" s="5" t="s">
        <v>28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</row>
    <row r="37" spans="1:250" ht="12.75" customHeight="1" x14ac:dyDescent="0.25">
      <c r="A37" s="38" t="s">
        <v>44</v>
      </c>
      <c r="B37" s="19" t="s">
        <v>96</v>
      </c>
      <c r="C37" s="28">
        <v>0.25</v>
      </c>
      <c r="D37" s="19" t="s">
        <v>108</v>
      </c>
      <c r="E37" s="21">
        <v>140000</v>
      </c>
      <c r="F37" s="21">
        <f>C37*E37</f>
        <v>35000</v>
      </c>
      <c r="H37" s="39"/>
    </row>
    <row r="38" spans="1:250" ht="12.75" customHeight="1" x14ac:dyDescent="0.25">
      <c r="A38" s="38" t="s">
        <v>45</v>
      </c>
      <c r="B38" s="19" t="s">
        <v>97</v>
      </c>
      <c r="C38" s="28">
        <v>0.125</v>
      </c>
      <c r="D38" s="19" t="s">
        <v>107</v>
      </c>
      <c r="E38" s="21">
        <v>280000</v>
      </c>
      <c r="F38" s="21">
        <f t="shared" ref="F38:F42" si="1">C38*E38</f>
        <v>35000</v>
      </c>
      <c r="H38" s="39"/>
    </row>
    <row r="39" spans="1:250" ht="12.75" customHeight="1" x14ac:dyDescent="0.25">
      <c r="A39" s="38" t="s">
        <v>46</v>
      </c>
      <c r="B39" s="19" t="s">
        <v>97</v>
      </c>
      <c r="C39" s="28">
        <v>0.125</v>
      </c>
      <c r="D39" s="19" t="s">
        <v>106</v>
      </c>
      <c r="E39" s="21">
        <v>280000</v>
      </c>
      <c r="F39" s="21">
        <f t="shared" si="1"/>
        <v>35000</v>
      </c>
      <c r="H39" s="39"/>
    </row>
    <row r="40" spans="1:250" ht="12.75" x14ac:dyDescent="0.25">
      <c r="A40" s="38" t="s">
        <v>47</v>
      </c>
      <c r="B40" s="19" t="s">
        <v>97</v>
      </c>
      <c r="C40" s="28">
        <v>0.125</v>
      </c>
      <c r="D40" s="19" t="s">
        <v>71</v>
      </c>
      <c r="E40" s="21">
        <v>280000</v>
      </c>
      <c r="F40" s="21">
        <f t="shared" si="1"/>
        <v>35000</v>
      </c>
      <c r="H40" s="39"/>
    </row>
    <row r="41" spans="1:250" ht="12.75" customHeight="1" x14ac:dyDescent="0.25">
      <c r="A41" s="38" t="s">
        <v>48</v>
      </c>
      <c r="B41" s="19" t="s">
        <v>97</v>
      </c>
      <c r="C41" s="28">
        <v>0.125</v>
      </c>
      <c r="D41" s="19" t="s">
        <v>49</v>
      </c>
      <c r="E41" s="21">
        <v>280000</v>
      </c>
      <c r="F41" s="21">
        <f t="shared" si="1"/>
        <v>35000</v>
      </c>
      <c r="H41" s="39"/>
    </row>
    <row r="42" spans="1:250" ht="12.75" customHeight="1" x14ac:dyDescent="0.25">
      <c r="A42" s="38" t="s">
        <v>50</v>
      </c>
      <c r="B42" s="19" t="s">
        <v>97</v>
      </c>
      <c r="C42" s="28">
        <v>0.125</v>
      </c>
      <c r="D42" s="19" t="s">
        <v>109</v>
      </c>
      <c r="E42" s="21">
        <v>280000</v>
      </c>
      <c r="F42" s="21">
        <f t="shared" si="1"/>
        <v>35000</v>
      </c>
      <c r="H42" s="39"/>
    </row>
    <row r="43" spans="1:250" ht="12.75" customHeight="1" x14ac:dyDescent="0.25">
      <c r="A43" s="117" t="s">
        <v>51</v>
      </c>
      <c r="B43" s="118"/>
      <c r="C43" s="118"/>
      <c r="D43" s="118"/>
      <c r="E43" s="119"/>
      <c r="F43" s="34">
        <f>SUM(F37:F42)</f>
        <v>210000</v>
      </c>
    </row>
    <row r="44" spans="1:250" ht="12" customHeight="1" x14ac:dyDescent="0.25">
      <c r="A44" s="35"/>
      <c r="B44" s="36"/>
      <c r="C44" s="36"/>
      <c r="D44" s="36"/>
      <c r="E44" s="37"/>
      <c r="F44" s="37"/>
    </row>
    <row r="45" spans="1:250" ht="12" customHeight="1" x14ac:dyDescent="0.25">
      <c r="A45" s="95" t="s">
        <v>52</v>
      </c>
      <c r="B45" s="96"/>
      <c r="C45" s="96"/>
      <c r="D45" s="96"/>
      <c r="E45" s="96"/>
      <c r="F45" s="97"/>
    </row>
    <row r="46" spans="1:250" s="8" customFormat="1" ht="24" customHeight="1" x14ac:dyDescent="0.25">
      <c r="A46" s="6" t="s">
        <v>53</v>
      </c>
      <c r="B46" s="6" t="s">
        <v>54</v>
      </c>
      <c r="C46" s="79" t="s">
        <v>116</v>
      </c>
      <c r="D46" s="6" t="s">
        <v>26</v>
      </c>
      <c r="E46" s="6" t="s">
        <v>27</v>
      </c>
      <c r="F46" s="6" t="s">
        <v>28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</row>
    <row r="47" spans="1:250" ht="12.75" customHeight="1" x14ac:dyDescent="0.25">
      <c r="A47" s="40" t="s">
        <v>55</v>
      </c>
      <c r="B47" s="41"/>
      <c r="C47" s="41"/>
      <c r="D47" s="41"/>
      <c r="E47" s="42"/>
      <c r="F47" s="42"/>
    </row>
    <row r="48" spans="1:250" ht="12.75" customHeight="1" x14ac:dyDescent="0.25">
      <c r="A48" s="43" t="s">
        <v>56</v>
      </c>
      <c r="B48" s="43" t="s">
        <v>57</v>
      </c>
      <c r="C48" s="44">
        <v>15</v>
      </c>
      <c r="D48" s="43" t="s">
        <v>110</v>
      </c>
      <c r="E48" s="20">
        <v>69990</v>
      </c>
      <c r="F48" s="20">
        <f>(C48*E48)</f>
        <v>1049850</v>
      </c>
    </row>
    <row r="49" spans="1:250" ht="12.75" customHeight="1" x14ac:dyDescent="0.25">
      <c r="A49" s="45" t="s">
        <v>58</v>
      </c>
      <c r="B49" s="46"/>
      <c r="C49" s="46"/>
      <c r="D49" s="46"/>
      <c r="E49" s="20"/>
      <c r="F49" s="20"/>
    </row>
    <row r="50" spans="1:250" ht="12.75" customHeight="1" x14ac:dyDescent="0.25">
      <c r="A50" s="43" t="s">
        <v>59</v>
      </c>
      <c r="B50" s="43" t="s">
        <v>57</v>
      </c>
      <c r="C50" s="44">
        <v>300</v>
      </c>
      <c r="D50" s="43" t="s">
        <v>49</v>
      </c>
      <c r="E50" s="20">
        <v>752</v>
      </c>
      <c r="F50" s="20">
        <f>(C50*E50)</f>
        <v>225600</v>
      </c>
    </row>
    <row r="51" spans="1:250" ht="12.75" customHeight="1" x14ac:dyDescent="0.25">
      <c r="A51" s="43" t="s">
        <v>60</v>
      </c>
      <c r="B51" s="43" t="s">
        <v>57</v>
      </c>
      <c r="C51" s="44">
        <v>60</v>
      </c>
      <c r="D51" s="43" t="s">
        <v>104</v>
      </c>
      <c r="E51" s="20">
        <v>1289</v>
      </c>
      <c r="F51" s="20">
        <f>(C51*E51)</f>
        <v>77340</v>
      </c>
    </row>
    <row r="52" spans="1:250" ht="12.75" customHeight="1" x14ac:dyDescent="0.25">
      <c r="A52" s="43" t="s">
        <v>98</v>
      </c>
      <c r="B52" s="43" t="s">
        <v>57</v>
      </c>
      <c r="C52" s="44">
        <v>150</v>
      </c>
      <c r="D52" s="43" t="s">
        <v>49</v>
      </c>
      <c r="E52" s="20">
        <v>814</v>
      </c>
      <c r="F52" s="20">
        <f>(C52*E52)</f>
        <v>122100</v>
      </c>
    </row>
    <row r="53" spans="1:250" ht="12.75" customHeight="1" x14ac:dyDescent="0.25">
      <c r="A53" s="45" t="s">
        <v>61</v>
      </c>
      <c r="B53" s="46"/>
      <c r="C53" s="46"/>
      <c r="D53" s="46"/>
      <c r="E53" s="20"/>
      <c r="F53" s="20"/>
    </row>
    <row r="54" spans="1:250" ht="12.75" customHeight="1" x14ac:dyDescent="0.25">
      <c r="A54" s="43" t="s">
        <v>99</v>
      </c>
      <c r="B54" s="43" t="s">
        <v>62</v>
      </c>
      <c r="C54" s="44">
        <v>2</v>
      </c>
      <c r="D54" s="43" t="s">
        <v>105</v>
      </c>
      <c r="E54" s="20">
        <v>29030</v>
      </c>
      <c r="F54" s="20">
        <f t="shared" ref="F54" si="2">(C54*E54)</f>
        <v>58060</v>
      </c>
    </row>
    <row r="55" spans="1:250" ht="12.75" customHeight="1" x14ac:dyDescent="0.25">
      <c r="A55" s="124" t="s">
        <v>63</v>
      </c>
      <c r="B55" s="125"/>
      <c r="C55" s="125"/>
      <c r="D55" s="125"/>
      <c r="E55" s="125"/>
      <c r="F55" s="126"/>
    </row>
    <row r="56" spans="1:250" ht="12.75" customHeight="1" x14ac:dyDescent="0.25">
      <c r="A56" s="43" t="s">
        <v>64</v>
      </c>
      <c r="B56" s="43" t="s">
        <v>57</v>
      </c>
      <c r="C56" s="47">
        <v>2</v>
      </c>
      <c r="D56" s="43" t="s">
        <v>106</v>
      </c>
      <c r="E56" s="20">
        <v>44990</v>
      </c>
      <c r="F56" s="20">
        <f>C56*E56</f>
        <v>89980</v>
      </c>
    </row>
    <row r="57" spans="1:250" ht="12.75" customHeight="1" x14ac:dyDescent="0.25">
      <c r="A57" s="45" t="s">
        <v>65</v>
      </c>
      <c r="B57" s="46"/>
      <c r="C57" s="46"/>
      <c r="D57" s="46"/>
      <c r="E57" s="20"/>
      <c r="F57" s="20"/>
    </row>
    <row r="58" spans="1:250" ht="12.75" customHeight="1" x14ac:dyDescent="0.25">
      <c r="A58" s="48" t="s">
        <v>66</v>
      </c>
      <c r="B58" s="49" t="s">
        <v>62</v>
      </c>
      <c r="C58" s="49">
        <v>0.75</v>
      </c>
      <c r="D58" s="49" t="s">
        <v>107</v>
      </c>
      <c r="E58" s="50">
        <v>51797</v>
      </c>
      <c r="F58" s="51">
        <f>E58*C58</f>
        <v>38847.75</v>
      </c>
    </row>
    <row r="59" spans="1:250" ht="13.5" customHeight="1" x14ac:dyDescent="0.25">
      <c r="A59" s="101" t="s">
        <v>67</v>
      </c>
      <c r="B59" s="102"/>
      <c r="C59" s="102"/>
      <c r="D59" s="102"/>
      <c r="E59" s="103"/>
      <c r="F59" s="34">
        <f>SUM(F47:F58)</f>
        <v>1661777.75</v>
      </c>
    </row>
    <row r="60" spans="1:250" ht="12" customHeight="1" x14ac:dyDescent="0.25">
      <c r="A60" s="35"/>
      <c r="B60" s="36"/>
      <c r="C60" s="36"/>
      <c r="D60" s="36"/>
      <c r="E60" s="37"/>
      <c r="F60" s="37"/>
    </row>
    <row r="61" spans="1:250" ht="12" customHeight="1" x14ac:dyDescent="0.25">
      <c r="A61" s="127" t="s">
        <v>68</v>
      </c>
      <c r="B61" s="128"/>
      <c r="C61" s="128"/>
      <c r="D61" s="128"/>
      <c r="E61" s="128"/>
      <c r="F61" s="129"/>
    </row>
    <row r="62" spans="1:250" s="8" customFormat="1" ht="24" customHeight="1" x14ac:dyDescent="0.25">
      <c r="A62" s="78" t="s">
        <v>69</v>
      </c>
      <c r="B62" s="79" t="s">
        <v>54</v>
      </c>
      <c r="C62" s="79" t="s">
        <v>116</v>
      </c>
      <c r="D62" s="78" t="s">
        <v>26</v>
      </c>
      <c r="E62" s="79" t="s">
        <v>27</v>
      </c>
      <c r="F62" s="78" t="s">
        <v>28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</row>
    <row r="63" spans="1:250" ht="12.75" customHeight="1" x14ac:dyDescent="0.25">
      <c r="A63" s="81" t="s">
        <v>102</v>
      </c>
      <c r="B63" s="82" t="s">
        <v>100</v>
      </c>
      <c r="C63" s="83">
        <v>1500</v>
      </c>
      <c r="D63" s="81" t="s">
        <v>71</v>
      </c>
      <c r="E63" s="80">
        <v>300</v>
      </c>
      <c r="F63" s="80">
        <f>(C63*E63)</f>
        <v>450000</v>
      </c>
    </row>
    <row r="64" spans="1:250" ht="12.75" customHeight="1" x14ac:dyDescent="0.25">
      <c r="A64" s="81" t="s">
        <v>70</v>
      </c>
      <c r="B64" s="82" t="s">
        <v>100</v>
      </c>
      <c r="C64" s="83">
        <v>3</v>
      </c>
      <c r="D64" s="81" t="s">
        <v>71</v>
      </c>
      <c r="E64" s="80">
        <v>30000</v>
      </c>
      <c r="F64" s="80">
        <f>(C64*E64)</f>
        <v>90000</v>
      </c>
    </row>
    <row r="65" spans="1:6" ht="19.5" customHeight="1" x14ac:dyDescent="0.25">
      <c r="A65" s="84" t="s">
        <v>72</v>
      </c>
      <c r="B65" s="85"/>
      <c r="C65" s="83"/>
      <c r="D65" s="86"/>
      <c r="E65" s="80"/>
      <c r="F65" s="80">
        <f>(C65*E65)</f>
        <v>0</v>
      </c>
    </row>
    <row r="66" spans="1:6" ht="13.5" customHeight="1" x14ac:dyDescent="0.25">
      <c r="A66" s="120" t="s">
        <v>73</v>
      </c>
      <c r="B66" s="120"/>
      <c r="C66" s="120"/>
      <c r="D66" s="120"/>
      <c r="E66" s="120"/>
      <c r="F66" s="87">
        <f>SUM(F63:F65)</f>
        <v>540000</v>
      </c>
    </row>
    <row r="67" spans="1:6" ht="12" customHeight="1" x14ac:dyDescent="0.25">
      <c r="A67" s="76"/>
      <c r="B67" s="76"/>
      <c r="C67" s="76"/>
      <c r="D67" s="76"/>
      <c r="E67" s="77"/>
      <c r="F67" s="77"/>
    </row>
    <row r="68" spans="1:6" ht="12" customHeight="1" x14ac:dyDescent="0.25">
      <c r="A68" s="121" t="s">
        <v>74</v>
      </c>
      <c r="B68" s="122"/>
      <c r="C68" s="122"/>
      <c r="D68" s="122"/>
      <c r="E68" s="123"/>
      <c r="F68" s="52">
        <f>SUM(F28+F33+F43+F59+F66)</f>
        <v>2952402.75</v>
      </c>
    </row>
    <row r="69" spans="1:6" ht="12" customHeight="1" x14ac:dyDescent="0.25">
      <c r="A69" s="111" t="s">
        <v>75</v>
      </c>
      <c r="B69" s="112"/>
      <c r="C69" s="112"/>
      <c r="D69" s="112"/>
      <c r="E69" s="113"/>
      <c r="F69" s="53">
        <f>F68*0.05</f>
        <v>147620.13750000001</v>
      </c>
    </row>
    <row r="70" spans="1:6" ht="12" customHeight="1" x14ac:dyDescent="0.25">
      <c r="A70" s="108" t="s">
        <v>76</v>
      </c>
      <c r="B70" s="109"/>
      <c r="C70" s="109"/>
      <c r="D70" s="109"/>
      <c r="E70" s="110"/>
      <c r="F70" s="54">
        <f>F69+F68</f>
        <v>3100022.8875000002</v>
      </c>
    </row>
    <row r="71" spans="1:6" ht="12" customHeight="1" x14ac:dyDescent="0.25">
      <c r="A71" s="111" t="s">
        <v>77</v>
      </c>
      <c r="B71" s="112"/>
      <c r="C71" s="112"/>
      <c r="D71" s="112"/>
      <c r="E71" s="113"/>
      <c r="F71" s="53">
        <f>F11</f>
        <v>5250000</v>
      </c>
    </row>
    <row r="72" spans="1:6" ht="12" customHeight="1" x14ac:dyDescent="0.25">
      <c r="A72" s="114" t="s">
        <v>78</v>
      </c>
      <c r="B72" s="115"/>
      <c r="C72" s="115"/>
      <c r="D72" s="115"/>
      <c r="E72" s="116"/>
      <c r="F72" s="55">
        <f>F71-F70</f>
        <v>2149977.1124999998</v>
      </c>
    </row>
    <row r="73" spans="1:6" ht="12" customHeight="1" x14ac:dyDescent="0.25">
      <c r="A73" s="56" t="s">
        <v>79</v>
      </c>
      <c r="B73" s="57"/>
      <c r="C73" s="57"/>
      <c r="D73" s="57"/>
      <c r="E73" s="57"/>
      <c r="F73" s="58"/>
    </row>
    <row r="74" spans="1:6" ht="12.75" customHeight="1" thickBot="1" x14ac:dyDescent="0.3">
      <c r="A74" s="59"/>
      <c r="B74" s="57"/>
      <c r="C74" s="57"/>
      <c r="D74" s="57"/>
      <c r="E74" s="57"/>
      <c r="F74" s="58"/>
    </row>
    <row r="75" spans="1:6" ht="12" customHeight="1" x14ac:dyDescent="0.25">
      <c r="A75" s="137" t="s">
        <v>80</v>
      </c>
      <c r="B75" s="138"/>
      <c r="C75" s="138"/>
      <c r="D75" s="138"/>
      <c r="E75" s="139"/>
      <c r="F75" s="58"/>
    </row>
    <row r="76" spans="1:6" ht="12" customHeight="1" x14ac:dyDescent="0.25">
      <c r="A76" s="130" t="s">
        <v>81</v>
      </c>
      <c r="B76" s="131"/>
      <c r="C76" s="131"/>
      <c r="D76" s="131"/>
      <c r="E76" s="132"/>
      <c r="F76" s="58"/>
    </row>
    <row r="77" spans="1:6" ht="12" customHeight="1" x14ac:dyDescent="0.25">
      <c r="A77" s="130" t="s">
        <v>82</v>
      </c>
      <c r="B77" s="131"/>
      <c r="C77" s="131"/>
      <c r="D77" s="131"/>
      <c r="E77" s="132"/>
      <c r="F77" s="58"/>
    </row>
    <row r="78" spans="1:6" ht="12" customHeight="1" x14ac:dyDescent="0.25">
      <c r="A78" s="130" t="s">
        <v>83</v>
      </c>
      <c r="B78" s="131"/>
      <c r="C78" s="131"/>
      <c r="D78" s="131"/>
      <c r="E78" s="132"/>
      <c r="F78" s="58"/>
    </row>
    <row r="79" spans="1:6" ht="12" customHeight="1" x14ac:dyDescent="0.25">
      <c r="A79" s="130" t="s">
        <v>84</v>
      </c>
      <c r="B79" s="131"/>
      <c r="C79" s="131"/>
      <c r="D79" s="131"/>
      <c r="E79" s="132"/>
      <c r="F79" s="58"/>
    </row>
    <row r="80" spans="1:6" ht="12" customHeight="1" x14ac:dyDescent="0.25">
      <c r="A80" s="130" t="s">
        <v>85</v>
      </c>
      <c r="B80" s="131"/>
      <c r="C80" s="131"/>
      <c r="D80" s="131"/>
      <c r="E80" s="132"/>
      <c r="F80" s="58"/>
    </row>
    <row r="81" spans="1:6" ht="12.75" customHeight="1" thickBot="1" x14ac:dyDescent="0.3">
      <c r="A81" s="133" t="s">
        <v>86</v>
      </c>
      <c r="B81" s="134"/>
      <c r="C81" s="134"/>
      <c r="D81" s="134"/>
      <c r="E81" s="135"/>
      <c r="F81" s="58"/>
    </row>
    <row r="82" spans="1:6" ht="12.75" customHeight="1" x14ac:dyDescent="0.25">
      <c r="A82" s="59"/>
      <c r="B82" s="59"/>
      <c r="C82" s="59"/>
      <c r="D82" s="59"/>
      <c r="E82" s="59"/>
      <c r="F82" s="58"/>
    </row>
    <row r="83" spans="1:6" ht="15" customHeight="1" thickBot="1" x14ac:dyDescent="0.3">
      <c r="A83" s="143" t="s">
        <v>87</v>
      </c>
      <c r="B83" s="144"/>
      <c r="C83" s="145"/>
      <c r="D83" s="60"/>
      <c r="E83" s="60"/>
      <c r="F83" s="58"/>
    </row>
    <row r="84" spans="1:6" ht="12" customHeight="1" x14ac:dyDescent="0.25">
      <c r="A84" s="61" t="s">
        <v>69</v>
      </c>
      <c r="B84" s="62" t="s">
        <v>115</v>
      </c>
      <c r="C84" s="63" t="s">
        <v>88</v>
      </c>
      <c r="D84" s="60"/>
      <c r="E84" s="60"/>
      <c r="F84" s="58"/>
    </row>
    <row r="85" spans="1:6" ht="12" customHeight="1" x14ac:dyDescent="0.25">
      <c r="A85" s="64" t="s">
        <v>89</v>
      </c>
      <c r="B85" s="148">
        <f>F28</f>
        <v>540625</v>
      </c>
      <c r="C85" s="65">
        <f>(B85/B91)</f>
        <v>0.17439387372910162</v>
      </c>
      <c r="D85" s="60"/>
      <c r="E85" s="60"/>
      <c r="F85" s="58"/>
    </row>
    <row r="86" spans="1:6" ht="12" customHeight="1" x14ac:dyDescent="0.25">
      <c r="A86" s="64" t="s">
        <v>90</v>
      </c>
      <c r="B86" s="148">
        <f>F33</f>
        <v>0</v>
      </c>
      <c r="C86" s="65">
        <v>0</v>
      </c>
      <c r="D86" s="60"/>
      <c r="E86" s="60"/>
      <c r="F86" s="58"/>
    </row>
    <row r="87" spans="1:6" ht="12" customHeight="1" x14ac:dyDescent="0.25">
      <c r="A87" s="64" t="s">
        <v>91</v>
      </c>
      <c r="B87" s="148">
        <f>F43</f>
        <v>210000</v>
      </c>
      <c r="C87" s="65">
        <f>(B87/B91)</f>
        <v>6.7741435344483403E-2</v>
      </c>
      <c r="D87" s="60"/>
      <c r="E87" s="60"/>
      <c r="F87" s="58"/>
    </row>
    <row r="88" spans="1:6" ht="12" customHeight="1" x14ac:dyDescent="0.25">
      <c r="A88" s="64" t="s">
        <v>53</v>
      </c>
      <c r="B88" s="148">
        <f>F59</f>
        <v>1661777.75</v>
      </c>
      <c r="C88" s="65">
        <f>(B88/B91)</f>
        <v>0.53605338099298139</v>
      </c>
      <c r="D88" s="60"/>
      <c r="E88" s="60"/>
      <c r="F88" s="58"/>
    </row>
    <row r="89" spans="1:6" ht="12" customHeight="1" x14ac:dyDescent="0.25">
      <c r="A89" s="64" t="s">
        <v>92</v>
      </c>
      <c r="B89" s="148">
        <f>F66</f>
        <v>540000</v>
      </c>
      <c r="C89" s="65">
        <f>(B89/B91)</f>
        <v>0.17419226231438589</v>
      </c>
      <c r="D89" s="66"/>
      <c r="E89" s="66"/>
      <c r="F89" s="58"/>
    </row>
    <row r="90" spans="1:6" ht="12" customHeight="1" x14ac:dyDescent="0.25">
      <c r="A90" s="64" t="s">
        <v>93</v>
      </c>
      <c r="B90" s="148">
        <f>F69</f>
        <v>147620.13750000001</v>
      </c>
      <c r="C90" s="65">
        <f>(B90/B91)</f>
        <v>4.7619047619047623E-2</v>
      </c>
      <c r="D90" s="66"/>
      <c r="E90" s="66"/>
      <c r="F90" s="58"/>
    </row>
    <row r="91" spans="1:6" ht="12.75" customHeight="1" thickBot="1" x14ac:dyDescent="0.3">
      <c r="A91" s="67" t="s">
        <v>114</v>
      </c>
      <c r="B91" s="146">
        <f>SUM(B85:B90)</f>
        <v>3100022.8875000002</v>
      </c>
      <c r="C91" s="68">
        <f>SUM(C85:C90)</f>
        <v>1</v>
      </c>
      <c r="D91" s="66"/>
      <c r="E91" s="66"/>
      <c r="F91" s="58"/>
    </row>
    <row r="92" spans="1:6" ht="12" customHeight="1" x14ac:dyDescent="0.25">
      <c r="A92" s="59"/>
      <c r="B92" s="57"/>
      <c r="C92" s="57"/>
      <c r="D92" s="57"/>
      <c r="E92" s="57"/>
      <c r="F92" s="58"/>
    </row>
    <row r="93" spans="1:6" ht="12" customHeight="1" thickBot="1" x14ac:dyDescent="0.3">
      <c r="A93" s="140" t="s">
        <v>94</v>
      </c>
      <c r="B93" s="141"/>
      <c r="C93" s="141"/>
      <c r="D93" s="142"/>
      <c r="E93" s="69"/>
      <c r="F93" s="58"/>
    </row>
    <row r="94" spans="1:6" ht="12.75" x14ac:dyDescent="0.25">
      <c r="A94" s="70" t="s">
        <v>111</v>
      </c>
      <c r="B94" s="71">
        <v>1200</v>
      </c>
      <c r="C94" s="71">
        <v>1500</v>
      </c>
      <c r="D94" s="72">
        <v>1800</v>
      </c>
      <c r="E94" s="73"/>
      <c r="F94" s="74"/>
    </row>
    <row r="95" spans="1:6" ht="13.5" thickBot="1" x14ac:dyDescent="0.3">
      <c r="A95" s="75" t="s">
        <v>112</v>
      </c>
      <c r="B95" s="146">
        <f>(F70/B94)</f>
        <v>2583.3524062500001</v>
      </c>
      <c r="C95" s="146">
        <f>(F70/C94)</f>
        <v>2066.6819250000003</v>
      </c>
      <c r="D95" s="147">
        <f>(F70/D94)</f>
        <v>1722.2349375000001</v>
      </c>
      <c r="E95" s="73"/>
      <c r="F95" s="74"/>
    </row>
    <row r="96" spans="1:6" ht="15.6" customHeight="1" x14ac:dyDescent="0.25">
      <c r="A96" s="136" t="s">
        <v>95</v>
      </c>
      <c r="B96" s="136"/>
      <c r="C96" s="136"/>
      <c r="D96" s="136"/>
      <c r="E96" s="59"/>
      <c r="F96" s="59"/>
    </row>
  </sheetData>
  <mergeCells count="34">
    <mergeCell ref="A80:E80"/>
    <mergeCell ref="A81:E81"/>
    <mergeCell ref="A96:D96"/>
    <mergeCell ref="A76:E76"/>
    <mergeCell ref="A75:E75"/>
    <mergeCell ref="A77:E77"/>
    <mergeCell ref="A78:E78"/>
    <mergeCell ref="A79:E79"/>
    <mergeCell ref="A93:D93"/>
    <mergeCell ref="A83:C83"/>
    <mergeCell ref="A70:E70"/>
    <mergeCell ref="A71:E71"/>
    <mergeCell ref="A72:E72"/>
    <mergeCell ref="A43:E43"/>
    <mergeCell ref="A59:E59"/>
    <mergeCell ref="A66:E66"/>
    <mergeCell ref="A68:E68"/>
    <mergeCell ref="A69:E69"/>
    <mergeCell ref="A55:F55"/>
    <mergeCell ref="A45:F45"/>
    <mergeCell ref="A61:F61"/>
    <mergeCell ref="D12:E12"/>
    <mergeCell ref="D10:E10"/>
    <mergeCell ref="D9:E9"/>
    <mergeCell ref="D8:E8"/>
    <mergeCell ref="D13:E13"/>
    <mergeCell ref="D11:E11"/>
    <mergeCell ref="D14:E14"/>
    <mergeCell ref="A16:F16"/>
    <mergeCell ref="A18:F18"/>
    <mergeCell ref="A30:F30"/>
    <mergeCell ref="A35:F35"/>
    <mergeCell ref="A28:E28"/>
    <mergeCell ref="A33:E33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ESPINACA</vt:lpstr>
      <vt:lpstr>ESPINACA!Área_de_impresión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2023-03-31T20:18:30Z</dcterms:modified>
  <cp:category/>
  <cp:contentStatus/>
</cp:coreProperties>
</file>