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ÑUBLE\El Carmen\"/>
    </mc:Choice>
  </mc:AlternateContent>
  <bookViews>
    <workbookView xWindow="0" yWindow="0" windowWidth="28800" windowHeight="11475"/>
  </bookViews>
  <sheets>
    <sheet name="Espinaca" sheetId="1" r:id="rId1"/>
    <sheet name="Hoja1" sheetId="2" state="hidden" r:id="rId2"/>
    <sheet name="Hoja2" sheetId="3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" i="1" l="1"/>
  <c r="G29" i="1"/>
  <c r="G28" i="1"/>
  <c r="G27" i="1"/>
  <c r="G26" i="1"/>
  <c r="G25" i="1"/>
  <c r="G24" i="1"/>
  <c r="G23" i="1"/>
  <c r="G22" i="1"/>
  <c r="G21" i="1"/>
  <c r="C93" i="1" l="1"/>
  <c r="D90" i="1" s="1"/>
  <c r="G68" i="1"/>
  <c r="G60" i="1"/>
  <c r="G58" i="1"/>
  <c r="G55" i="1"/>
  <c r="G54" i="1"/>
  <c r="G12" i="1"/>
  <c r="G73" i="1" s="1"/>
  <c r="D87" i="1" l="1"/>
  <c r="D91" i="1"/>
  <c r="D92" i="1"/>
  <c r="D89" i="1"/>
  <c r="D93" i="1" l="1"/>
  <c r="G70" i="1"/>
  <c r="G71" i="1" s="1"/>
  <c r="G72" i="1" s="1"/>
  <c r="D98" i="1" s="1"/>
  <c r="G74" i="1" l="1"/>
  <c r="C98" i="1"/>
  <c r="E98" i="1"/>
</calcChain>
</file>

<file path=xl/sharedStrings.xml><?xml version="1.0" encoding="utf-8"?>
<sst xmlns="http://schemas.openxmlformats.org/spreadsheetml/2006/main" count="177" uniqueCount="128">
  <si>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</si>
  <si>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</si>
  <si>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</si>
  <si>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</si>
  <si>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</si>
  <si>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</si>
  <si>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</si>
  <si>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</si>
  <si>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</si>
  <si>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</si>
  <si>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</si>
  <si>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</si>
  <si>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</si>
  <si>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</si>
  <si>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</si>
  <si>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</si>
  <si>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</si>
  <si>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</si>
  <si>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</si>
  <si>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</si>
  <si>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</si>
  <si>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</si>
  <si>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</si>
  <si>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</si>
  <si>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</si>
  <si>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</si>
  <si>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</si>
  <si>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</si>
  <si>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</si>
  <si>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Octubre-Noviembre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</si>
  <si>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</si>
  <si>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</si>
  <si>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</si>
  <si>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</si>
  <si>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</si>
  <si>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</si>
  <si>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</si>
  <si>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</si>
  <si>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Kg</t>
  </si>
  <si>
    <t>kg</t>
  </si>
  <si>
    <t>HERBICIDAS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</si>
  <si>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</si>
  <si>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</si>
  <si>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</si>
  <si>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</si>
  <si>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</si>
  <si>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</si>
  <si>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</si>
  <si>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</si>
  <si>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</si>
  <si>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</si>
  <si>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</si>
  <si>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</si>
  <si>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</si>
  <si>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</si>
  <si>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</si>
  <si>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</si>
  <si>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</si>
  <si>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</si>
  <si>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</si>
  <si>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</si>
  <si>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</si>
  <si>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</si>
  <si>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</si>
  <si>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</si>
  <si>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</si>
  <si>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</si>
  <si>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</si>
  <si>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</si>
  <si>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</si>
  <si>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</si>
  <si>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JA</t>
  </si>
  <si>
    <t xml:space="preserve">Traslados </t>
  </si>
  <si>
    <t>ESPINACA</t>
  </si>
  <si>
    <t>RENDIMIENTO (ATADOS/há.)</t>
  </si>
  <si>
    <t>ÑUBLE</t>
  </si>
  <si>
    <t>EL CARMEN</t>
  </si>
  <si>
    <t>EL CARMEN -SAN IGNACIO</t>
  </si>
  <si>
    <t>SEPTIEMBRE</t>
  </si>
  <si>
    <t>LOCAL</t>
  </si>
  <si>
    <t>Paleo acequia</t>
  </si>
  <si>
    <t>Agosto</t>
  </si>
  <si>
    <t>Riego pre-transplante/siembra</t>
  </si>
  <si>
    <t>Julio</t>
  </si>
  <si>
    <t>Transplante/siembra</t>
  </si>
  <si>
    <t>Riegos (4)</t>
  </si>
  <si>
    <t>Aplicación fertilizante</t>
  </si>
  <si>
    <t>Limpia con cultivadora</t>
  </si>
  <si>
    <t>Aplicación pesticidas</t>
  </si>
  <si>
    <t>Ago-Sep</t>
  </si>
  <si>
    <t>Riegos (3)</t>
  </si>
  <si>
    <t>Noviembre</t>
  </si>
  <si>
    <t>Arrancadura</t>
  </si>
  <si>
    <t>Embalaje y carga</t>
  </si>
  <si>
    <t>Jul-Ago</t>
  </si>
  <si>
    <t>Rastraje</t>
  </si>
  <si>
    <t>Aplicación de Pesticida</t>
  </si>
  <si>
    <t>Sep-Oct</t>
  </si>
  <si>
    <t>Aplicación Fertilizante</t>
  </si>
  <si>
    <t>Sep-Nov</t>
  </si>
  <si>
    <t>Melgadura</t>
  </si>
  <si>
    <t>Septiembre</t>
  </si>
  <si>
    <t>Acarreo interno  insumos</t>
  </si>
  <si>
    <t>Ago-Oct</t>
  </si>
  <si>
    <t>Acequiadura</t>
  </si>
  <si>
    <t>agosto</t>
  </si>
  <si>
    <t>KG</t>
  </si>
  <si>
    <t>PHYTON F1</t>
  </si>
  <si>
    <t>unidad</t>
  </si>
  <si>
    <t>Nitrato de potasio</t>
  </si>
  <si>
    <t>Mezcla hortalicera</t>
  </si>
  <si>
    <t>septiembre</t>
  </si>
  <si>
    <t>urea</t>
  </si>
  <si>
    <t>karate zeon</t>
  </si>
  <si>
    <t>agosto-septiembre</t>
  </si>
  <si>
    <t>linurex 50 WP</t>
  </si>
  <si>
    <t>FUNGICIDA</t>
  </si>
  <si>
    <t>metalaxil 25 DP</t>
  </si>
  <si>
    <t>sept- oct</t>
  </si>
  <si>
    <t>sep-oct</t>
  </si>
  <si>
    <t>global</t>
  </si>
  <si>
    <t>anual</t>
  </si>
  <si>
    <t>mbf</t>
  </si>
  <si>
    <t>Rendimiento (atados/hà)</t>
  </si>
  <si>
    <t>Costo unitario ($/atados) (*)</t>
  </si>
  <si>
    <t>PRECIO ESPERADO ($/atados)</t>
  </si>
  <si>
    <t>ANUAL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</si>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</sst>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 * #,##0.00_ ;_ * \-#,##0.00_ ;_ * &quot;-&quot;??_ ;_ @_ "/>
    <numFmt numFmtId="165" formatCode="&quot; &quot;* #,##0.00&quot; &quot;;&quot;-&quot;* #,##0.00&quot; &quot;;&quot; &quot;* &quot;-&quot;??&quot; &quot;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  <numFmt numFmtId="169" formatCode="_-* #,##0.00\ _€_-;\-* #,##0.00\ _€_-;_-* &quot;-&quot;??\ _€_-;_-@_-"/>
    <numFmt numFmtId="170" formatCode="_-* #,##0_-;\-* #,##0_-;_-* &quot;-&quot;??_-;_-@_-"/>
    <numFmt numFmtId="171" formatCode="_-* #,##0\ _P_t_s_-;\-* #,##0\ _P_t_s_-;_-* &quot;-&quot;??\ _P_t_s_-;_-@_-"/>
  </numFmts>
  <fonts count="23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</font>
    <font>
      <sz val="10"/>
      <name val="Arial"/>
      <family val="2"/>
    </font>
    <font>
      <sz val="9"/>
      <name val="Helvetica Neue"/>
      <family val="2"/>
      <scheme val="minor"/>
    </font>
    <font>
      <sz val="9"/>
      <color theme="1"/>
      <name val="Helvetica Neue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11"/>
      </bottom>
      <diagonal/>
    </border>
  </borders>
  <cellStyleXfs count="4">
    <xf numFmtId="0" fontId="0" fillId="0" borderId="0" applyNumberFormat="0" applyFill="0" applyBorder="0" applyProtection="0"/>
    <xf numFmtId="164" fontId="19" fillId="0" borderId="0" applyFont="0" applyFill="0" applyBorder="0" applyAlignment="0" applyProtection="0"/>
    <xf numFmtId="0" fontId="20" fillId="0" borderId="23"/>
    <xf numFmtId="169" fontId="20" fillId="0" borderId="23" applyFont="0" applyFill="0" applyBorder="0" applyAlignment="0" applyProtection="0"/>
  </cellStyleXfs>
  <cellXfs count="16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5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 applyAlignment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 applyAlignment="1"/>
    <xf numFmtId="3" fontId="4" fillId="2" borderId="19" xfId="0" applyNumberFormat="1" applyFont="1" applyFill="1" applyBorder="1" applyAlignment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6" fontId="4" fillId="2" borderId="6" xfId="0" applyNumberFormat="1" applyFont="1" applyFill="1" applyBorder="1" applyAlignment="1"/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ont="1" applyFill="1" applyBorder="1" applyAlignment="1"/>
    <xf numFmtId="0" fontId="15" fillId="7" borderId="23" xfId="0" applyFont="1" applyFill="1" applyBorder="1" applyAlignment="1"/>
    <xf numFmtId="49" fontId="13" fillId="8" borderId="24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8" fontId="13" fillId="2" borderId="6" xfId="0" applyNumberFormat="1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0" fontId="10" fillId="7" borderId="23" xfId="0" applyFont="1" applyFill="1" applyBorder="1" applyAlignment="1">
      <alignment vertical="center"/>
    </xf>
    <xf numFmtId="167" fontId="1" fillId="2" borderId="23" xfId="0" applyNumberFormat="1" applyFont="1" applyFill="1" applyBorder="1" applyAlignment="1">
      <alignment vertical="center"/>
    </xf>
    <xf numFmtId="167" fontId="17" fillId="2" borderId="23" xfId="0" applyNumberFormat="1" applyFont="1" applyFill="1" applyBorder="1" applyAlignment="1">
      <alignment vertical="center"/>
    </xf>
    <xf numFmtId="0" fontId="15" fillId="2" borderId="23" xfId="0" applyFont="1" applyFill="1" applyBorder="1" applyAlignment="1"/>
    <xf numFmtId="0" fontId="0" fillId="2" borderId="25" xfId="0" applyFont="1" applyFill="1" applyBorder="1" applyAlignment="1"/>
    <xf numFmtId="49" fontId="0" fillId="2" borderId="23" xfId="0" applyNumberFormat="1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" fillId="2" borderId="26" xfId="0" applyFont="1" applyFill="1" applyBorder="1" applyAlignment="1"/>
    <xf numFmtId="3" fontId="2" fillId="2" borderId="26" xfId="0" applyNumberFormat="1" applyFont="1" applyFill="1" applyBorder="1" applyAlignment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7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7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7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7" fontId="1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3" fillId="8" borderId="35" xfId="0" applyNumberFormat="1" applyFont="1" applyFill="1" applyBorder="1" applyAlignment="1">
      <alignment vertical="center"/>
    </xf>
    <xf numFmtId="49" fontId="15" fillId="8" borderId="36" xfId="0" applyNumberFormat="1" applyFont="1" applyFill="1" applyBorder="1" applyAlignment="1"/>
    <xf numFmtId="49" fontId="13" fillId="2" borderId="37" xfId="0" applyNumberFormat="1" applyFont="1" applyFill="1" applyBorder="1" applyAlignment="1">
      <alignment vertical="center"/>
    </xf>
    <xf numFmtId="9" fontId="15" fillId="2" borderId="38" xfId="0" applyNumberFormat="1" applyFont="1" applyFill="1" applyBorder="1" applyAlignment="1"/>
    <xf numFmtId="49" fontId="13" fillId="8" borderId="39" xfId="0" applyNumberFormat="1" applyFont="1" applyFill="1" applyBorder="1" applyAlignment="1">
      <alignment vertical="center"/>
    </xf>
    <xf numFmtId="168" fontId="13" fillId="8" borderId="40" xfId="0" applyNumberFormat="1" applyFont="1" applyFill="1" applyBorder="1" applyAlignment="1">
      <alignment vertical="center"/>
    </xf>
    <xf numFmtId="9" fontId="13" fillId="8" borderId="41" xfId="0" applyNumberFormat="1" applyFont="1" applyFill="1" applyBorder="1" applyAlignment="1">
      <alignment vertical="center"/>
    </xf>
    <xf numFmtId="0" fontId="15" fillId="9" borderId="44" xfId="0" applyFont="1" applyFill="1" applyBorder="1" applyAlignment="1"/>
    <xf numFmtId="0" fontId="15" fillId="2" borderId="23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 applyAlignment="1"/>
    <xf numFmtId="49" fontId="15" fillId="2" borderId="50" xfId="0" applyNumberFormat="1" applyFont="1" applyFill="1" applyBorder="1" applyAlignment="1">
      <alignment vertical="center"/>
    </xf>
    <xf numFmtId="0" fontId="15" fillId="2" borderId="51" xfId="0" applyFont="1" applyFill="1" applyBorder="1" applyAlignment="1"/>
    <xf numFmtId="0" fontId="15" fillId="2" borderId="52" xfId="0" applyFont="1" applyFill="1" applyBorder="1" applyAlignment="1"/>
    <xf numFmtId="0" fontId="13" fillId="7" borderId="23" xfId="0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vertical="center"/>
    </xf>
    <xf numFmtId="0" fontId="10" fillId="9" borderId="23" xfId="0" applyFont="1" applyFill="1" applyBorder="1" applyAlignment="1">
      <alignment vertical="center"/>
    </xf>
    <xf numFmtId="0" fontId="10" fillId="9" borderId="53" xfId="0" applyFont="1" applyFill="1" applyBorder="1" applyAlignment="1">
      <alignment vertical="center"/>
    </xf>
    <xf numFmtId="49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0" fontId="13" fillId="8" borderId="56" xfId="0" applyNumberFormat="1" applyFont="1" applyFill="1" applyBorder="1" applyAlignment="1">
      <alignment vertical="center"/>
    </xf>
    <xf numFmtId="168" fontId="13" fillId="8" borderId="41" xfId="0" applyNumberFormat="1" applyFont="1" applyFill="1" applyBorder="1" applyAlignment="1">
      <alignment vertical="center"/>
    </xf>
    <xf numFmtId="0" fontId="0" fillId="0" borderId="23" xfId="0" applyNumberFormat="1" applyFont="1" applyBorder="1" applyAlignment="1"/>
    <xf numFmtId="0" fontId="21" fillId="0" borderId="57" xfId="2" applyFont="1" applyBorder="1" applyAlignment="1">
      <alignment vertical="center"/>
    </xf>
    <xf numFmtId="0" fontId="22" fillId="0" borderId="57" xfId="0" applyFont="1" applyBorder="1" applyAlignment="1">
      <alignment horizontal="center" vertical="center"/>
    </xf>
    <xf numFmtId="3" fontId="21" fillId="0" borderId="57" xfId="3" applyNumberFormat="1" applyFont="1" applyFill="1" applyBorder="1" applyAlignment="1">
      <alignment horizontal="center" vertical="center" wrapText="1"/>
    </xf>
    <xf numFmtId="170" fontId="22" fillId="0" borderId="57" xfId="1" applyNumberFormat="1" applyFont="1" applyBorder="1" applyAlignment="1">
      <alignment vertical="center"/>
    </xf>
    <xf numFmtId="171" fontId="21" fillId="0" borderId="57" xfId="3" applyNumberFormat="1" applyFont="1" applyFill="1" applyBorder="1" applyAlignment="1">
      <alignment vertical="center" wrapText="1"/>
    </xf>
    <xf numFmtId="2" fontId="21" fillId="0" borderId="57" xfId="2" applyNumberFormat="1" applyFont="1" applyBorder="1" applyAlignment="1">
      <alignment vertical="center"/>
    </xf>
    <xf numFmtId="2" fontId="21" fillId="0" borderId="23" xfId="2" applyNumberFormat="1" applyFont="1" applyBorder="1" applyAlignment="1">
      <alignment vertical="center"/>
    </xf>
    <xf numFmtId="3" fontId="4" fillId="2" borderId="58" xfId="0" applyNumberFormat="1" applyFont="1" applyFill="1" applyBorder="1" applyAlignment="1"/>
    <xf numFmtId="49" fontId="4" fillId="2" borderId="59" xfId="0" applyNumberFormat="1" applyFont="1" applyFill="1" applyBorder="1" applyAlignment="1"/>
    <xf numFmtId="49" fontId="4" fillId="2" borderId="59" xfId="0" applyNumberFormat="1" applyFont="1" applyFill="1" applyBorder="1" applyAlignment="1">
      <alignment horizontal="center"/>
    </xf>
    <xf numFmtId="0" fontId="4" fillId="2" borderId="59" xfId="0" applyNumberFormat="1" applyFont="1" applyFill="1" applyBorder="1" applyAlignment="1"/>
    <xf numFmtId="3" fontId="4" fillId="2" borderId="59" xfId="0" applyNumberFormat="1" applyFont="1" applyFill="1" applyBorder="1" applyAlignment="1"/>
    <xf numFmtId="49" fontId="8" fillId="2" borderId="59" xfId="0" applyNumberFormat="1" applyFont="1" applyFill="1" applyBorder="1" applyAlignment="1"/>
    <xf numFmtId="49" fontId="18" fillId="9" borderId="42" xfId="0" applyNumberFormat="1" applyFont="1" applyFill="1" applyBorder="1" applyAlignment="1">
      <alignment vertical="center"/>
    </xf>
    <xf numFmtId="0" fontId="13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zoomScale="200" zoomScaleNormal="200" workbookViewId="0">
      <selection activeCell="B106" sqref="B106"/>
    </sheetView>
  </sheetViews>
  <sheetFormatPr baseColWidth="10"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 t="s">
        <v>122</v>
      </c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73</v>
      </c>
      <c r="D9" s="8"/>
      <c r="E9" s="156" t="s">
        <v>74</v>
      </c>
      <c r="F9" s="157"/>
      <c r="G9" s="9">
        <v>20000</v>
      </c>
    </row>
    <row r="10" spans="1:7" ht="38.25" customHeight="1">
      <c r="A10" s="5"/>
      <c r="B10" s="10" t="s">
        <v>1</v>
      </c>
      <c r="C10" s="11" t="s">
        <v>107</v>
      </c>
      <c r="D10" s="12"/>
      <c r="E10" s="154" t="s">
        <v>2</v>
      </c>
      <c r="F10" s="155"/>
      <c r="G10" s="14" t="s">
        <v>126</v>
      </c>
    </row>
    <row r="11" spans="1:7" ht="18" customHeight="1">
      <c r="A11" s="5"/>
      <c r="B11" s="10" t="s">
        <v>3</v>
      </c>
      <c r="C11" s="14" t="s">
        <v>4</v>
      </c>
      <c r="D11" s="12"/>
      <c r="E11" s="154" t="s">
        <v>125</v>
      </c>
      <c r="F11" s="155"/>
      <c r="G11" s="15">
        <v>500</v>
      </c>
    </row>
    <row r="12" spans="1:7" ht="11.25" customHeight="1">
      <c r="A12" s="5"/>
      <c r="B12" s="10" t="s">
        <v>5</v>
      </c>
      <c r="C12" s="16" t="s">
        <v>75</v>
      </c>
      <c r="D12" s="12"/>
      <c r="E12" s="17" t="s">
        <v>6</v>
      </c>
      <c r="F12" s="18"/>
      <c r="G12" s="19">
        <f>(G9*G11)</f>
        <v>10000000</v>
      </c>
    </row>
    <row r="13" spans="1:7" ht="11.25" customHeight="1">
      <c r="A13" s="5"/>
      <c r="B13" s="10" t="s">
        <v>7</v>
      </c>
      <c r="C13" s="14" t="s">
        <v>76</v>
      </c>
      <c r="D13" s="12"/>
      <c r="E13" s="154" t="s">
        <v>8</v>
      </c>
      <c r="F13" s="155"/>
      <c r="G13" s="14" t="s">
        <v>79</v>
      </c>
    </row>
    <row r="14" spans="1:7" ht="13.5" customHeight="1">
      <c r="A14" s="5"/>
      <c r="B14" s="10" t="s">
        <v>9</v>
      </c>
      <c r="C14" s="14" t="s">
        <v>77</v>
      </c>
      <c r="D14" s="12"/>
      <c r="E14" s="154" t="s">
        <v>10</v>
      </c>
      <c r="F14" s="155"/>
      <c r="G14" s="14" t="s">
        <v>78</v>
      </c>
    </row>
    <row r="15" spans="1:7" ht="25.5" customHeight="1">
      <c r="A15" s="5"/>
      <c r="B15" s="10" t="s">
        <v>11</v>
      </c>
      <c r="C15" s="20">
        <v>44927</v>
      </c>
      <c r="D15" s="12"/>
      <c r="E15" s="158" t="s">
        <v>12</v>
      </c>
      <c r="F15" s="159"/>
      <c r="G15" s="16" t="s">
        <v>13</v>
      </c>
    </row>
    <row r="16" spans="1:7" ht="12" customHeight="1">
      <c r="A16" s="2"/>
      <c r="B16" s="21"/>
      <c r="C16" s="22"/>
      <c r="D16" s="23"/>
      <c r="E16" s="24"/>
      <c r="F16" s="24"/>
      <c r="G16" s="25"/>
    </row>
    <row r="17" spans="1:7" ht="12" customHeight="1">
      <c r="A17" s="26"/>
      <c r="B17" s="160" t="s">
        <v>14</v>
      </c>
      <c r="C17" s="161"/>
      <c r="D17" s="161"/>
      <c r="E17" s="161"/>
      <c r="F17" s="161"/>
      <c r="G17" s="161"/>
    </row>
    <row r="18" spans="1:7" ht="12" customHeight="1">
      <c r="A18" s="2"/>
      <c r="B18" s="27"/>
      <c r="C18" s="28"/>
      <c r="D18" s="28"/>
      <c r="E18" s="28"/>
      <c r="F18" s="29"/>
      <c r="G18" s="29"/>
    </row>
    <row r="19" spans="1:7" ht="12" customHeight="1">
      <c r="A19" s="5"/>
      <c r="B19" s="30" t="s">
        <v>15</v>
      </c>
      <c r="C19" s="31"/>
      <c r="D19" s="32"/>
      <c r="E19" s="32"/>
      <c r="F19" s="32"/>
      <c r="G19" s="32"/>
    </row>
    <row r="20" spans="1:7" ht="24" customHeight="1">
      <c r="A20" s="26"/>
      <c r="B20" s="33" t="s">
        <v>16</v>
      </c>
      <c r="C20" s="33" t="s">
        <v>17</v>
      </c>
      <c r="D20" s="33" t="s">
        <v>18</v>
      </c>
      <c r="E20" s="33" t="s">
        <v>19</v>
      </c>
      <c r="F20" s="33" t="s">
        <v>20</v>
      </c>
      <c r="G20" s="33" t="s">
        <v>21</v>
      </c>
    </row>
    <row r="21" spans="1:7" ht="12.75" customHeight="1">
      <c r="A21" s="26"/>
      <c r="B21" s="139" t="s">
        <v>80</v>
      </c>
      <c r="C21" s="140" t="s">
        <v>22</v>
      </c>
      <c r="D21" s="141">
        <v>1</v>
      </c>
      <c r="E21" s="140" t="s">
        <v>81</v>
      </c>
      <c r="F21" s="142">
        <v>17000</v>
      </c>
      <c r="G21" s="142">
        <f>+D21*F21</f>
        <v>17000</v>
      </c>
    </row>
    <row r="22" spans="1:7" ht="25.5" customHeight="1">
      <c r="A22" s="26"/>
      <c r="B22" s="139" t="s">
        <v>82</v>
      </c>
      <c r="C22" s="140" t="s">
        <v>22</v>
      </c>
      <c r="D22" s="141">
        <v>3</v>
      </c>
      <c r="E22" s="140" t="s">
        <v>83</v>
      </c>
      <c r="F22" s="142">
        <v>17000</v>
      </c>
      <c r="G22" s="142">
        <f>+D22*F22</f>
        <v>51000</v>
      </c>
    </row>
    <row r="23" spans="1:7" ht="12.75" customHeight="1">
      <c r="A23" s="26"/>
      <c r="B23" s="139" t="s">
        <v>84</v>
      </c>
      <c r="C23" s="140" t="s">
        <v>22</v>
      </c>
      <c r="D23" s="141">
        <v>3</v>
      </c>
      <c r="E23" s="140" t="s">
        <v>83</v>
      </c>
      <c r="F23" s="142">
        <v>17000</v>
      </c>
      <c r="G23" s="142">
        <f t="shared" ref="G23:G30" si="0">+D23*F23</f>
        <v>51000</v>
      </c>
    </row>
    <row r="24" spans="1:7" ht="12.75" customHeight="1">
      <c r="A24" s="26"/>
      <c r="B24" s="139" t="s">
        <v>85</v>
      </c>
      <c r="C24" s="140" t="s">
        <v>22</v>
      </c>
      <c r="D24" s="141">
        <v>4</v>
      </c>
      <c r="E24" s="140" t="s">
        <v>81</v>
      </c>
      <c r="F24" s="142">
        <v>17000</v>
      </c>
      <c r="G24" s="142">
        <f t="shared" si="0"/>
        <v>68000</v>
      </c>
    </row>
    <row r="25" spans="1:7" ht="12.75" customHeight="1">
      <c r="A25" s="26"/>
      <c r="B25" s="139" t="s">
        <v>86</v>
      </c>
      <c r="C25" s="140" t="s">
        <v>22</v>
      </c>
      <c r="D25" s="141">
        <v>2</v>
      </c>
      <c r="E25" s="140" t="s">
        <v>83</v>
      </c>
      <c r="F25" s="142">
        <v>17000</v>
      </c>
      <c r="G25" s="142">
        <f t="shared" si="0"/>
        <v>34000</v>
      </c>
    </row>
    <row r="26" spans="1:7" ht="12.75" customHeight="1">
      <c r="A26" s="26"/>
      <c r="B26" s="139" t="s">
        <v>87</v>
      </c>
      <c r="C26" s="140" t="s">
        <v>22</v>
      </c>
      <c r="D26" s="141">
        <v>1</v>
      </c>
      <c r="E26" s="140" t="s">
        <v>81</v>
      </c>
      <c r="F26" s="142">
        <v>17500</v>
      </c>
      <c r="G26" s="142">
        <f t="shared" si="0"/>
        <v>17500</v>
      </c>
    </row>
    <row r="27" spans="1:7" ht="12.75" customHeight="1">
      <c r="A27" s="26"/>
      <c r="B27" s="139" t="s">
        <v>88</v>
      </c>
      <c r="C27" s="140" t="s">
        <v>22</v>
      </c>
      <c r="D27" s="141">
        <v>2</v>
      </c>
      <c r="E27" s="140" t="s">
        <v>89</v>
      </c>
      <c r="F27" s="142">
        <v>17000</v>
      </c>
      <c r="G27" s="142">
        <f t="shared" si="0"/>
        <v>34000</v>
      </c>
    </row>
    <row r="28" spans="1:7" ht="12.75" customHeight="1">
      <c r="A28" s="26"/>
      <c r="B28" s="139" t="s">
        <v>90</v>
      </c>
      <c r="C28" s="140" t="s">
        <v>22</v>
      </c>
      <c r="D28" s="141">
        <v>2</v>
      </c>
      <c r="E28" s="140" t="s">
        <v>91</v>
      </c>
      <c r="F28" s="142">
        <v>17000</v>
      </c>
      <c r="G28" s="142">
        <f t="shared" si="0"/>
        <v>34000</v>
      </c>
    </row>
    <row r="29" spans="1:7" ht="12.75" customHeight="1">
      <c r="A29" s="26"/>
      <c r="B29" s="139" t="s">
        <v>92</v>
      </c>
      <c r="C29" s="140" t="s">
        <v>22</v>
      </c>
      <c r="D29" s="141">
        <v>25</v>
      </c>
      <c r="E29" s="140" t="s">
        <v>91</v>
      </c>
      <c r="F29" s="142">
        <v>17000</v>
      </c>
      <c r="G29" s="142">
        <f t="shared" si="0"/>
        <v>425000</v>
      </c>
    </row>
    <row r="30" spans="1:7" ht="12.75" customHeight="1">
      <c r="A30" s="26"/>
      <c r="B30" s="139" t="s">
        <v>93</v>
      </c>
      <c r="C30" s="140" t="s">
        <v>22</v>
      </c>
      <c r="D30" s="141">
        <v>38</v>
      </c>
      <c r="E30" s="140" t="s">
        <v>91</v>
      </c>
      <c r="F30" s="142">
        <v>17000</v>
      </c>
      <c r="G30" s="142">
        <f t="shared" si="0"/>
        <v>646000</v>
      </c>
    </row>
    <row r="31" spans="1:7" ht="12.75" customHeight="1">
      <c r="A31" s="26"/>
      <c r="B31" s="35" t="s">
        <v>23</v>
      </c>
      <c r="C31" s="36"/>
      <c r="D31" s="36"/>
      <c r="E31" s="36"/>
      <c r="F31" s="37"/>
      <c r="G31" s="38">
        <v>1377500</v>
      </c>
    </row>
    <row r="32" spans="1:7" ht="12" customHeight="1">
      <c r="A32" s="2"/>
      <c r="B32" s="27"/>
      <c r="C32" s="29"/>
      <c r="D32" s="29"/>
      <c r="E32" s="29"/>
      <c r="F32" s="39"/>
      <c r="G32" s="39"/>
    </row>
    <row r="33" spans="1:7" ht="12" customHeight="1">
      <c r="A33" s="5"/>
      <c r="B33" s="40" t="s">
        <v>24</v>
      </c>
      <c r="C33" s="41"/>
      <c r="D33" s="42"/>
      <c r="E33" s="42"/>
      <c r="F33" s="43"/>
      <c r="G33" s="43"/>
    </row>
    <row r="34" spans="1:7" ht="24" customHeight="1">
      <c r="A34" s="5"/>
      <c r="B34" s="44" t="s">
        <v>16</v>
      </c>
      <c r="C34" s="45" t="s">
        <v>17</v>
      </c>
      <c r="D34" s="45" t="s">
        <v>18</v>
      </c>
      <c r="E34" s="44" t="s">
        <v>19</v>
      </c>
      <c r="F34" s="45" t="s">
        <v>20</v>
      </c>
      <c r="G34" s="44" t="s">
        <v>21</v>
      </c>
    </row>
    <row r="35" spans="1:7" ht="12" customHeight="1">
      <c r="A35" s="5"/>
      <c r="B35" s="46"/>
      <c r="C35" s="47" t="s">
        <v>71</v>
      </c>
      <c r="D35" s="47"/>
      <c r="E35" s="47"/>
      <c r="F35" s="46"/>
      <c r="G35" s="46"/>
    </row>
    <row r="36" spans="1:7" ht="12" customHeight="1">
      <c r="A36" s="5"/>
      <c r="B36" s="48" t="s">
        <v>25</v>
      </c>
      <c r="C36" s="49"/>
      <c r="D36" s="49"/>
      <c r="E36" s="49"/>
      <c r="F36" s="50"/>
      <c r="G36" s="50"/>
    </row>
    <row r="37" spans="1:7" ht="12" customHeight="1">
      <c r="A37" s="2"/>
      <c r="B37" s="51"/>
      <c r="C37" s="52"/>
      <c r="D37" s="52"/>
      <c r="E37" s="52"/>
      <c r="F37" s="53"/>
      <c r="G37" s="53"/>
    </row>
    <row r="38" spans="1:7" ht="12" customHeight="1">
      <c r="A38" s="5"/>
      <c r="B38" s="40" t="s">
        <v>26</v>
      </c>
      <c r="C38" s="41"/>
      <c r="D38" s="42"/>
      <c r="E38" s="42"/>
      <c r="F38" s="43"/>
      <c r="G38" s="43"/>
    </row>
    <row r="39" spans="1:7" ht="24" customHeight="1">
      <c r="A39" s="5"/>
      <c r="B39" s="54" t="s">
        <v>16</v>
      </c>
      <c r="C39" s="54" t="s">
        <v>17</v>
      </c>
      <c r="D39" s="54" t="s">
        <v>18</v>
      </c>
      <c r="E39" s="54" t="s">
        <v>19</v>
      </c>
      <c r="F39" s="55" t="s">
        <v>20</v>
      </c>
      <c r="G39" s="54" t="s">
        <v>21</v>
      </c>
    </row>
    <row r="40" spans="1:7" ht="12.75" customHeight="1">
      <c r="A40" s="26"/>
      <c r="B40" s="139" t="s">
        <v>28</v>
      </c>
      <c r="C40" s="140" t="s">
        <v>27</v>
      </c>
      <c r="D40" s="143">
        <v>1</v>
      </c>
      <c r="E40" s="140" t="s">
        <v>94</v>
      </c>
      <c r="F40" s="142">
        <v>35000</v>
      </c>
      <c r="G40" s="142">
        <v>35000</v>
      </c>
    </row>
    <row r="41" spans="1:7" ht="12.75" customHeight="1">
      <c r="A41" s="26"/>
      <c r="B41" s="139" t="s">
        <v>95</v>
      </c>
      <c r="C41" s="140" t="s">
        <v>27</v>
      </c>
      <c r="D41" s="143">
        <v>1</v>
      </c>
      <c r="E41" s="140" t="s">
        <v>89</v>
      </c>
      <c r="F41" s="142">
        <v>30000</v>
      </c>
      <c r="G41" s="142">
        <v>30000</v>
      </c>
    </row>
    <row r="42" spans="1:7" ht="12.75" customHeight="1">
      <c r="A42" s="26"/>
      <c r="B42" s="139" t="s">
        <v>96</v>
      </c>
      <c r="C42" s="140" t="s">
        <v>27</v>
      </c>
      <c r="D42" s="143">
        <v>1</v>
      </c>
      <c r="E42" s="140" t="s">
        <v>97</v>
      </c>
      <c r="F42" s="142">
        <v>30000</v>
      </c>
      <c r="G42" s="142">
        <v>30000</v>
      </c>
    </row>
    <row r="43" spans="1:7" ht="12.75" customHeight="1">
      <c r="A43" s="26"/>
      <c r="B43" s="139" t="s">
        <v>98</v>
      </c>
      <c r="C43" s="140" t="s">
        <v>27</v>
      </c>
      <c r="D43" s="143">
        <v>1</v>
      </c>
      <c r="E43" s="140" t="s">
        <v>99</v>
      </c>
      <c r="F43" s="142">
        <v>25000</v>
      </c>
      <c r="G43" s="142">
        <v>25000</v>
      </c>
    </row>
    <row r="44" spans="1:7" ht="12.75" customHeight="1">
      <c r="A44" s="26"/>
      <c r="B44" s="139" t="s">
        <v>100</v>
      </c>
      <c r="C44" s="140" t="s">
        <v>27</v>
      </c>
      <c r="D44" s="143">
        <v>1</v>
      </c>
      <c r="E44" s="140" t="s">
        <v>101</v>
      </c>
      <c r="F44" s="142">
        <v>35000</v>
      </c>
      <c r="G44" s="142">
        <v>35000</v>
      </c>
    </row>
    <row r="45" spans="1:7" ht="12.75" customHeight="1">
      <c r="A45" s="26"/>
      <c r="B45" s="139" t="s">
        <v>102</v>
      </c>
      <c r="C45" s="140" t="s">
        <v>27</v>
      </c>
      <c r="D45" s="143">
        <v>2</v>
      </c>
      <c r="E45" s="140" t="s">
        <v>103</v>
      </c>
      <c r="F45" s="142">
        <v>10000</v>
      </c>
      <c r="G45" s="142">
        <v>20000</v>
      </c>
    </row>
    <row r="46" spans="1:7" ht="25.5" customHeight="1">
      <c r="A46" s="26"/>
      <c r="B46" s="139" t="s">
        <v>104</v>
      </c>
      <c r="C46" s="140" t="s">
        <v>27</v>
      </c>
      <c r="D46" s="143">
        <v>1</v>
      </c>
      <c r="E46" s="140" t="s">
        <v>83</v>
      </c>
      <c r="F46" s="142">
        <v>35000</v>
      </c>
      <c r="G46" s="142">
        <v>35000</v>
      </c>
    </row>
    <row r="47" spans="1:7" ht="12.75" customHeight="1">
      <c r="A47" s="5"/>
      <c r="B47" s="56" t="s">
        <v>30</v>
      </c>
      <c r="C47" s="57"/>
      <c r="D47" s="57"/>
      <c r="E47" s="57"/>
      <c r="F47" s="58"/>
      <c r="G47" s="59">
        <v>330000</v>
      </c>
    </row>
    <row r="48" spans="1:7" ht="12" customHeight="1">
      <c r="A48" s="2"/>
      <c r="B48" s="51"/>
      <c r="C48" s="52"/>
      <c r="D48" s="52"/>
      <c r="E48" s="52"/>
      <c r="F48" s="53"/>
      <c r="G48" s="53"/>
    </row>
    <row r="49" spans="1:11" ht="12" customHeight="1">
      <c r="A49" s="5"/>
      <c r="B49" s="40" t="s">
        <v>31</v>
      </c>
      <c r="C49" s="41"/>
      <c r="D49" s="42"/>
      <c r="E49" s="42"/>
      <c r="F49" s="43"/>
      <c r="G49" s="43"/>
    </row>
    <row r="50" spans="1:11" ht="24" customHeight="1">
      <c r="A50" s="5"/>
      <c r="B50" s="55" t="s">
        <v>32</v>
      </c>
      <c r="C50" s="55" t="s">
        <v>33</v>
      </c>
      <c r="D50" s="55" t="s">
        <v>34</v>
      </c>
      <c r="E50" s="55" t="s">
        <v>19</v>
      </c>
      <c r="F50" s="55" t="s">
        <v>20</v>
      </c>
      <c r="G50" s="55" t="s">
        <v>21</v>
      </c>
      <c r="K50" s="138"/>
    </row>
    <row r="51" spans="1:11" ht="12.75" customHeight="1">
      <c r="A51" s="26"/>
      <c r="B51" s="60" t="s">
        <v>35</v>
      </c>
      <c r="C51" s="61"/>
      <c r="D51" s="61"/>
      <c r="E51" s="61"/>
      <c r="F51" s="61"/>
      <c r="G51" s="61"/>
      <c r="K51" s="138"/>
    </row>
    <row r="52" spans="1:11" ht="12.75" customHeight="1">
      <c r="A52" s="26"/>
      <c r="B52" s="17" t="s">
        <v>36</v>
      </c>
      <c r="C52" s="62" t="s">
        <v>106</v>
      </c>
      <c r="D52" s="63">
        <v>10</v>
      </c>
      <c r="E52" s="62" t="s">
        <v>105</v>
      </c>
      <c r="F52" s="64">
        <v>64000</v>
      </c>
      <c r="G52" s="64">
        <v>640000</v>
      </c>
    </row>
    <row r="53" spans="1:11" ht="12.75" customHeight="1">
      <c r="A53" s="26"/>
      <c r="B53" s="65" t="s">
        <v>37</v>
      </c>
      <c r="C53" s="66"/>
      <c r="D53" s="18"/>
      <c r="E53" s="66"/>
      <c r="F53" s="64"/>
      <c r="G53" s="64"/>
      <c r="H53" s="1" t="s">
        <v>127</v>
      </c>
    </row>
    <row r="54" spans="1:11" ht="12.75" customHeight="1">
      <c r="A54" s="26"/>
      <c r="B54" s="144" t="s">
        <v>109</v>
      </c>
      <c r="C54" s="62" t="s">
        <v>38</v>
      </c>
      <c r="D54" s="63">
        <v>60</v>
      </c>
      <c r="E54" s="62" t="s">
        <v>29</v>
      </c>
      <c r="F54" s="64">
        <v>1200</v>
      </c>
      <c r="G54" s="64">
        <f>(D54*F54)</f>
        <v>72000</v>
      </c>
    </row>
    <row r="55" spans="1:11" ht="12.75" customHeight="1">
      <c r="A55" s="26"/>
      <c r="B55" s="144" t="s">
        <v>110</v>
      </c>
      <c r="C55" s="62" t="s">
        <v>39</v>
      </c>
      <c r="D55" s="63">
        <v>125</v>
      </c>
      <c r="E55" s="62" t="s">
        <v>111</v>
      </c>
      <c r="F55" s="64">
        <v>1000</v>
      </c>
      <c r="G55" s="64">
        <f>(D55*F55)</f>
        <v>125000</v>
      </c>
    </row>
    <row r="56" spans="1:11" ht="12.75" customHeight="1">
      <c r="A56" s="26"/>
      <c r="B56" s="145" t="s">
        <v>112</v>
      </c>
      <c r="C56" s="62" t="s">
        <v>39</v>
      </c>
      <c r="D56" s="63">
        <v>250</v>
      </c>
      <c r="E56" s="62" t="s">
        <v>111</v>
      </c>
      <c r="F56" s="146">
        <v>1000</v>
      </c>
      <c r="G56" s="64">
        <v>119000</v>
      </c>
    </row>
    <row r="57" spans="1:11" ht="12.75" customHeight="1">
      <c r="A57" s="26"/>
      <c r="B57" s="65" t="s">
        <v>40</v>
      </c>
      <c r="C57" s="66"/>
      <c r="D57" s="18"/>
      <c r="E57" s="66"/>
      <c r="F57" s="64"/>
      <c r="G57" s="64"/>
    </row>
    <row r="58" spans="1:11" ht="12.75" customHeight="1">
      <c r="A58" s="26"/>
      <c r="B58" s="17" t="s">
        <v>115</v>
      </c>
      <c r="C58" s="62" t="s">
        <v>41</v>
      </c>
      <c r="D58" s="63">
        <v>2</v>
      </c>
      <c r="E58" s="62" t="s">
        <v>114</v>
      </c>
      <c r="F58" s="64">
        <v>27200</v>
      </c>
      <c r="G58" s="64">
        <f>(D58*F58)</f>
        <v>54400</v>
      </c>
    </row>
    <row r="59" spans="1:11" ht="12.75" customHeight="1">
      <c r="A59" s="26"/>
      <c r="B59" s="65" t="s">
        <v>42</v>
      </c>
      <c r="C59" s="66"/>
      <c r="D59" s="18"/>
      <c r="E59" s="66"/>
      <c r="F59" s="64"/>
      <c r="G59" s="64"/>
    </row>
    <row r="60" spans="1:11" ht="12.75" customHeight="1">
      <c r="A60" s="26"/>
      <c r="B60" s="67" t="s">
        <v>113</v>
      </c>
      <c r="C60" s="68" t="s">
        <v>41</v>
      </c>
      <c r="D60" s="69">
        <v>1</v>
      </c>
      <c r="E60" s="68" t="s">
        <v>118</v>
      </c>
      <c r="F60" s="70">
        <v>45970</v>
      </c>
      <c r="G60" s="70">
        <f>(D60*F60)</f>
        <v>45970</v>
      </c>
    </row>
    <row r="61" spans="1:11" ht="12.75" customHeight="1">
      <c r="A61" s="94"/>
      <c r="B61" s="151" t="s">
        <v>116</v>
      </c>
      <c r="C61" s="148"/>
      <c r="D61" s="149"/>
      <c r="E61" s="148"/>
      <c r="F61" s="150"/>
      <c r="G61" s="150"/>
    </row>
    <row r="62" spans="1:11" ht="12.75" customHeight="1">
      <c r="A62" s="94"/>
      <c r="B62" s="147" t="s">
        <v>117</v>
      </c>
      <c r="C62" s="148" t="s">
        <v>106</v>
      </c>
      <c r="D62" s="149">
        <v>1</v>
      </c>
      <c r="E62" s="148" t="s">
        <v>119</v>
      </c>
      <c r="F62" s="150">
        <v>66210</v>
      </c>
      <c r="G62" s="150">
        <v>57400</v>
      </c>
    </row>
    <row r="63" spans="1:11" ht="13.5" customHeight="1">
      <c r="A63" s="5"/>
      <c r="B63" s="71" t="s">
        <v>43</v>
      </c>
      <c r="C63" s="72"/>
      <c r="D63" s="72"/>
      <c r="E63" s="72"/>
      <c r="F63" s="73"/>
      <c r="G63" s="74">
        <v>1113770</v>
      </c>
    </row>
    <row r="64" spans="1:11" ht="12" customHeight="1">
      <c r="A64" s="2"/>
      <c r="B64" s="51"/>
      <c r="C64" s="52"/>
      <c r="D64" s="52"/>
      <c r="E64" s="75"/>
      <c r="F64" s="53"/>
      <c r="G64" s="53"/>
    </row>
    <row r="65" spans="1:7" ht="12" customHeight="1">
      <c r="A65" s="5"/>
      <c r="B65" s="40" t="s">
        <v>44</v>
      </c>
      <c r="C65" s="41"/>
      <c r="D65" s="42"/>
      <c r="E65" s="42"/>
      <c r="F65" s="43"/>
      <c r="G65" s="43"/>
    </row>
    <row r="66" spans="1:7" ht="24" customHeight="1">
      <c r="A66" s="5"/>
      <c r="B66" s="54" t="s">
        <v>45</v>
      </c>
      <c r="C66" s="55" t="s">
        <v>33</v>
      </c>
      <c r="D66" s="55" t="s">
        <v>34</v>
      </c>
      <c r="E66" s="54" t="s">
        <v>19</v>
      </c>
      <c r="F66" s="55" t="s">
        <v>20</v>
      </c>
      <c r="G66" s="54" t="s">
        <v>21</v>
      </c>
    </row>
    <row r="67" spans="1:7" ht="12.75" customHeight="1">
      <c r="A67" s="26"/>
      <c r="B67" s="13" t="s">
        <v>72</v>
      </c>
      <c r="C67" s="62" t="s">
        <v>108</v>
      </c>
      <c r="D67" s="64" t="s">
        <v>120</v>
      </c>
      <c r="E67" s="34" t="s">
        <v>121</v>
      </c>
      <c r="F67" s="76">
        <v>400000</v>
      </c>
      <c r="G67" s="64">
        <v>400000</v>
      </c>
    </row>
    <row r="68" spans="1:7" ht="13.5" customHeight="1">
      <c r="A68" s="5"/>
      <c r="B68" s="77" t="s">
        <v>46</v>
      </c>
      <c r="C68" s="78"/>
      <c r="D68" s="78"/>
      <c r="E68" s="78"/>
      <c r="F68" s="79"/>
      <c r="G68" s="80">
        <f>SUM(G67)</f>
        <v>400000</v>
      </c>
    </row>
    <row r="69" spans="1:7" ht="12" customHeight="1">
      <c r="A69" s="2"/>
      <c r="B69" s="97"/>
      <c r="C69" s="97"/>
      <c r="D69" s="97"/>
      <c r="E69" s="97"/>
      <c r="F69" s="98"/>
      <c r="G69" s="98"/>
    </row>
    <row r="70" spans="1:7" ht="12" customHeight="1">
      <c r="A70" s="94"/>
      <c r="B70" s="99" t="s">
        <v>47</v>
      </c>
      <c r="C70" s="100"/>
      <c r="D70" s="100"/>
      <c r="E70" s="100"/>
      <c r="F70" s="100"/>
      <c r="G70" s="101">
        <f>G31+G47+G63+G68</f>
        <v>3221270</v>
      </c>
    </row>
    <row r="71" spans="1:7" ht="12" customHeight="1">
      <c r="A71" s="94"/>
      <c r="B71" s="102" t="s">
        <v>48</v>
      </c>
      <c r="C71" s="82"/>
      <c r="D71" s="82"/>
      <c r="E71" s="82"/>
      <c r="F71" s="82"/>
      <c r="G71" s="103">
        <f>G70*0.05</f>
        <v>161063.5</v>
      </c>
    </row>
    <row r="72" spans="1:7" ht="12" customHeight="1">
      <c r="A72" s="94"/>
      <c r="B72" s="104" t="s">
        <v>49</v>
      </c>
      <c r="C72" s="81"/>
      <c r="D72" s="81"/>
      <c r="E72" s="81"/>
      <c r="F72" s="81"/>
      <c r="G72" s="105">
        <f>G71+G70</f>
        <v>3382333.5</v>
      </c>
    </row>
    <row r="73" spans="1:7" ht="12" customHeight="1">
      <c r="A73" s="94"/>
      <c r="B73" s="102" t="s">
        <v>50</v>
      </c>
      <c r="C73" s="82"/>
      <c r="D73" s="82"/>
      <c r="E73" s="82"/>
      <c r="F73" s="82"/>
      <c r="G73" s="103">
        <f>G12</f>
        <v>10000000</v>
      </c>
    </row>
    <row r="74" spans="1:7" ht="12" customHeight="1">
      <c r="A74" s="94"/>
      <c r="B74" s="106" t="s">
        <v>51</v>
      </c>
      <c r="C74" s="107"/>
      <c r="D74" s="107"/>
      <c r="E74" s="107"/>
      <c r="F74" s="107"/>
      <c r="G74" s="108">
        <f>G73-G72</f>
        <v>6617666.5</v>
      </c>
    </row>
    <row r="75" spans="1:7" ht="12" customHeight="1">
      <c r="A75" s="94"/>
      <c r="B75" s="95" t="s">
        <v>52</v>
      </c>
      <c r="C75" s="96"/>
      <c r="D75" s="96"/>
      <c r="E75" s="96"/>
      <c r="F75" s="96"/>
      <c r="G75" s="91"/>
    </row>
    <row r="76" spans="1:7" ht="12.75" customHeight="1" thickBot="1">
      <c r="A76" s="94"/>
      <c r="B76" s="109"/>
      <c r="C76" s="96"/>
      <c r="D76" s="96"/>
      <c r="E76" s="96"/>
      <c r="F76" s="96"/>
      <c r="G76" s="91"/>
    </row>
    <row r="77" spans="1:7" ht="12" customHeight="1">
      <c r="A77" s="94"/>
      <c r="B77" s="121" t="s">
        <v>53</v>
      </c>
      <c r="C77" s="122"/>
      <c r="D77" s="122"/>
      <c r="E77" s="122"/>
      <c r="F77" s="123"/>
      <c r="G77" s="91"/>
    </row>
    <row r="78" spans="1:7" ht="12" customHeight="1">
      <c r="A78" s="94"/>
      <c r="B78" s="124" t="s">
        <v>54</v>
      </c>
      <c r="C78" s="93"/>
      <c r="D78" s="93"/>
      <c r="E78" s="93"/>
      <c r="F78" s="125"/>
      <c r="G78" s="91"/>
    </row>
    <row r="79" spans="1:7" ht="12" customHeight="1">
      <c r="A79" s="94"/>
      <c r="B79" s="124" t="s">
        <v>55</v>
      </c>
      <c r="C79" s="93"/>
      <c r="D79" s="93"/>
      <c r="E79" s="93"/>
      <c r="F79" s="125"/>
      <c r="G79" s="91"/>
    </row>
    <row r="80" spans="1:7" ht="12" customHeight="1">
      <c r="A80" s="94"/>
      <c r="B80" s="124" t="s">
        <v>56</v>
      </c>
      <c r="C80" s="93"/>
      <c r="D80" s="93"/>
      <c r="E80" s="93"/>
      <c r="F80" s="125"/>
      <c r="G80" s="91"/>
    </row>
    <row r="81" spans="1:7" ht="12" customHeight="1">
      <c r="A81" s="94"/>
      <c r="B81" s="124" t="s">
        <v>57</v>
      </c>
      <c r="C81" s="93"/>
      <c r="D81" s="93"/>
      <c r="E81" s="93"/>
      <c r="F81" s="125"/>
      <c r="G81" s="91"/>
    </row>
    <row r="82" spans="1:7" ht="12" customHeight="1">
      <c r="A82" s="94"/>
      <c r="B82" s="124" t="s">
        <v>58</v>
      </c>
      <c r="C82" s="93"/>
      <c r="D82" s="93"/>
      <c r="E82" s="93"/>
      <c r="F82" s="125"/>
      <c r="G82" s="91"/>
    </row>
    <row r="83" spans="1:7" ht="12.75" customHeight="1" thickBot="1">
      <c r="A83" s="94"/>
      <c r="B83" s="126" t="s">
        <v>59</v>
      </c>
      <c r="C83" s="127"/>
      <c r="D83" s="127"/>
      <c r="E83" s="127"/>
      <c r="F83" s="128"/>
      <c r="G83" s="91"/>
    </row>
    <row r="84" spans="1:7" ht="12.75" customHeight="1">
      <c r="A84" s="94"/>
      <c r="B84" s="119"/>
      <c r="C84" s="93"/>
      <c r="D84" s="93"/>
      <c r="E84" s="93"/>
      <c r="F84" s="93"/>
      <c r="G84" s="91"/>
    </row>
    <row r="85" spans="1:7" ht="15" customHeight="1" thickBot="1">
      <c r="A85" s="94"/>
      <c r="B85" s="152" t="s">
        <v>60</v>
      </c>
      <c r="C85" s="153"/>
      <c r="D85" s="118"/>
      <c r="E85" s="84"/>
      <c r="F85" s="84"/>
      <c r="G85" s="91"/>
    </row>
    <row r="86" spans="1:7" ht="12" customHeight="1">
      <c r="A86" s="94"/>
      <c r="B86" s="111" t="s">
        <v>45</v>
      </c>
      <c r="C86" s="85" t="s">
        <v>61</v>
      </c>
      <c r="D86" s="112" t="s">
        <v>62</v>
      </c>
      <c r="E86" s="84"/>
      <c r="F86" s="84"/>
      <c r="G86" s="91"/>
    </row>
    <row r="87" spans="1:7" ht="12" customHeight="1">
      <c r="A87" s="94"/>
      <c r="B87" s="113" t="s">
        <v>63</v>
      </c>
      <c r="C87" s="86">
        <v>1377500</v>
      </c>
      <c r="D87" s="114">
        <f>(C87/C93)</f>
        <v>0.40726315023885873</v>
      </c>
      <c r="E87" s="84"/>
      <c r="F87" s="84"/>
      <c r="G87" s="91"/>
    </row>
    <row r="88" spans="1:7" ht="12" customHeight="1">
      <c r="A88" s="94"/>
      <c r="B88" s="113" t="s">
        <v>64</v>
      </c>
      <c r="C88" s="87">
        <v>0</v>
      </c>
      <c r="D88" s="114">
        <v>0</v>
      </c>
      <c r="E88" s="84"/>
      <c r="F88" s="84"/>
      <c r="G88" s="91"/>
    </row>
    <row r="89" spans="1:7" ht="12" customHeight="1">
      <c r="A89" s="94"/>
      <c r="B89" s="113" t="s">
        <v>65</v>
      </c>
      <c r="C89" s="86">
        <v>330000</v>
      </c>
      <c r="D89" s="114">
        <f>(C89/C93)</f>
        <v>9.7565763759581398E-2</v>
      </c>
      <c r="E89" s="84"/>
      <c r="F89" s="84"/>
      <c r="G89" s="91"/>
    </row>
    <row r="90" spans="1:7" ht="12" customHeight="1">
      <c r="A90" s="94"/>
      <c r="B90" s="113" t="s">
        <v>32</v>
      </c>
      <c r="C90" s="86">
        <v>1113770</v>
      </c>
      <c r="D90" s="114">
        <f>(C90/C93)</f>
        <v>0.32929036576517873</v>
      </c>
      <c r="E90" s="84"/>
      <c r="F90" s="84"/>
      <c r="G90" s="91"/>
    </row>
    <row r="91" spans="1:7" ht="12" customHeight="1">
      <c r="A91" s="94"/>
      <c r="B91" s="113" t="s">
        <v>66</v>
      </c>
      <c r="C91" s="88">
        <v>400000</v>
      </c>
      <c r="D91" s="114">
        <f>(C91/C93)</f>
        <v>0.11826153182979564</v>
      </c>
      <c r="E91" s="90"/>
      <c r="F91" s="90"/>
      <c r="G91" s="91"/>
    </row>
    <row r="92" spans="1:7" ht="12" customHeight="1">
      <c r="A92" s="94"/>
      <c r="B92" s="113" t="s">
        <v>67</v>
      </c>
      <c r="C92" s="88">
        <v>161064</v>
      </c>
      <c r="D92" s="114">
        <f>(C92/C93)</f>
        <v>4.7619188406585515E-2</v>
      </c>
      <c r="E92" s="90"/>
      <c r="F92" s="90"/>
      <c r="G92" s="91"/>
    </row>
    <row r="93" spans="1:7" ht="12.75" customHeight="1" thickBot="1">
      <c r="A93" s="94"/>
      <c r="B93" s="115" t="s">
        <v>68</v>
      </c>
      <c r="C93" s="116">
        <f>SUM(C87:C92)</f>
        <v>3382334</v>
      </c>
      <c r="D93" s="117">
        <f>SUM(D87:D92)</f>
        <v>0.99999999999999989</v>
      </c>
      <c r="E93" s="90"/>
      <c r="F93" s="90"/>
      <c r="G93" s="91"/>
    </row>
    <row r="94" spans="1:7" ht="12" customHeight="1">
      <c r="A94" s="94"/>
      <c r="B94" s="109"/>
      <c r="C94" s="96"/>
      <c r="D94" s="96"/>
      <c r="E94" s="96"/>
      <c r="F94" s="96"/>
      <c r="G94" s="91"/>
    </row>
    <row r="95" spans="1:7" ht="12.75" customHeight="1">
      <c r="A95" s="94"/>
      <c r="B95" s="110"/>
      <c r="C95" s="96"/>
      <c r="D95" s="96"/>
      <c r="E95" s="96"/>
      <c r="F95" s="96"/>
      <c r="G95" s="91"/>
    </row>
    <row r="96" spans="1:7" ht="12" customHeight="1" thickBot="1">
      <c r="A96" s="83"/>
      <c r="B96" s="130"/>
      <c r="C96" s="131" t="s">
        <v>69</v>
      </c>
      <c r="D96" s="132"/>
      <c r="E96" s="133"/>
      <c r="F96" s="89"/>
      <c r="G96" s="91"/>
    </row>
    <row r="97" spans="1:7" ht="12" customHeight="1">
      <c r="A97" s="94"/>
      <c r="B97" s="134" t="s">
        <v>123</v>
      </c>
      <c r="C97" s="135">
        <v>20000</v>
      </c>
      <c r="D97" s="135">
        <v>500</v>
      </c>
      <c r="E97" s="136">
        <v>160</v>
      </c>
      <c r="F97" s="129"/>
      <c r="G97" s="92"/>
    </row>
    <row r="98" spans="1:7" ht="12.75" customHeight="1" thickBot="1">
      <c r="A98" s="94"/>
      <c r="B98" s="115" t="s">
        <v>124</v>
      </c>
      <c r="C98" s="116">
        <f>(G72/C97)</f>
        <v>169.11667499999999</v>
      </c>
      <c r="D98" s="116">
        <f>(G72/D97)</f>
        <v>6764.6670000000004</v>
      </c>
      <c r="E98" s="137">
        <f>(G72/E97)</f>
        <v>21139.584374999999</v>
      </c>
      <c r="F98" s="129"/>
      <c r="G98" s="92"/>
    </row>
    <row r="99" spans="1:7" ht="15.6" customHeight="1">
      <c r="A99" s="94"/>
      <c r="B99" s="120" t="s">
        <v>70</v>
      </c>
      <c r="C99" s="93"/>
      <c r="D99" s="93"/>
      <c r="E99" s="93"/>
      <c r="F99" s="93"/>
      <c r="G99" s="93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C1"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Espinaca</vt:lpstr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dcterms:created xsi:type="dcterms:W3CDTF">2020-11-27T12:49:26Z</dcterms:created>
  <dcterms:modified xsi:type="dcterms:W3CDTF">2023-05-03T19:58:37Z</dcterms:modified>
</cp:coreProperties>
</file>