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Coelemu\"/>
    </mc:Choice>
  </mc:AlternateContent>
  <bookViews>
    <workbookView xWindow="0" yWindow="0" windowWidth="28800" windowHeight="11475"/>
  </bookViews>
  <sheets>
    <sheet name="Eucaliptu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7" i="1"/>
  <c r="G12" i="1"/>
  <c r="C53" i="1" l="1"/>
  <c r="D50" i="1" s="1"/>
  <c r="G28" i="1"/>
  <c r="G33" i="1"/>
  <c r="D47" i="1" l="1"/>
  <c r="D51" i="1"/>
  <c r="D52" i="1"/>
  <c r="G22" i="1"/>
  <c r="G30" i="1" s="1"/>
  <c r="D49" i="1"/>
  <c r="D53" i="1" l="1"/>
  <c r="G31" i="1"/>
  <c r="G32" i="1" s="1"/>
  <c r="D58" i="1" s="1"/>
  <c r="G34" i="1" l="1"/>
  <c r="C58" i="1"/>
  <c r="E58" i="1"/>
</calcChain>
</file>

<file path=xl/sharedStrings.xml><?xml version="1.0" encoding="utf-8"?>
<sst xmlns="http://schemas.openxmlformats.org/spreadsheetml/2006/main" count="73" uniqueCount="67">
  <si>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</si>
  <si>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</si>
  <si>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</si>
  <si>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</si>
  <si>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</si>
  <si>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</si>
  <si>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</si>
  <si>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</si>
  <si>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</si>
  <si>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</si>
  <si>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</si>
  <si>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</si>
  <si>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</si>
  <si>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</si>
  <si>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</si>
  <si>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</si>
  <si>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</si>
  <si>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</si>
  <si>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</si>
  <si>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</si>
  <si>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</si>
  <si>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</si>
  <si>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</si>
  <si>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</si>
  <si>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</si>
  <si>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</si>
  <si>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</si>
  <si>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</si>
  <si>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</si>
  <si>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</si>
  <si>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</si>
  <si>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</si>
  <si>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</si>
  <si>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</si>
  <si>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</si>
  <si>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</si>
  <si>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</si>
  <si>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</si>
  <si>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</si>
  <si>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</si>
  <si>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</si>
  <si>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</si>
  <si>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</si>
  <si>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</si>
  <si>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</si>
  <si>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</si>
  <si>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</si>
  <si>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</si>
  <si>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</si>
  <si>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</si>
  <si>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EUCALIPTUS (METROS RUMA)</t>
  </si>
  <si>
    <t>GLOBULOS</t>
  </si>
  <si>
    <t>INTERMEDIO</t>
  </si>
  <si>
    <t>ÑUBLE</t>
  </si>
  <si>
    <t>COELEMU</t>
  </si>
  <si>
    <t>TODAS</t>
  </si>
  <si>
    <t xml:space="preserve">METROS RUMA </t>
  </si>
  <si>
    <t xml:space="preserve">ANUAL </t>
  </si>
  <si>
    <t>FLETE</t>
  </si>
  <si>
    <t>Anual</t>
  </si>
  <si>
    <t>RENDIMIENTO (metros ruma/Há.)</t>
  </si>
  <si>
    <t>PRECIO ESPERADO ($/metros ruma)</t>
  </si>
  <si>
    <t>Rendimiento (metros ruma/hà)</t>
  </si>
  <si>
    <t>Costo unitario ($/metros ruma) (*)</t>
  </si>
  <si>
    <t>ABRIL -DIC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</si>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</sst>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2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vertical="center" wrapText="1"/>
    </xf>
    <xf numFmtId="0" fontId="5" fillId="10" borderId="5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/>
    <xf numFmtId="3" fontId="6" fillId="10" borderId="56" xfId="0" applyNumberFormat="1" applyFont="1" applyFill="1" applyBorder="1" applyAlignment="1">
      <alignment horizontal="right"/>
    </xf>
    <xf numFmtId="0" fontId="6" fillId="10" borderId="57" xfId="0" applyFont="1" applyFill="1" applyBorder="1" applyAlignment="1">
      <alignment horizontal="right"/>
    </xf>
    <xf numFmtId="17" fontId="6" fillId="10" borderId="59" xfId="0" applyNumberFormat="1" applyFont="1" applyFill="1" applyBorder="1" applyAlignment="1">
      <alignment horizontal="right"/>
    </xf>
    <xf numFmtId="3" fontId="6" fillId="10" borderId="59" xfId="0" applyNumberFormat="1" applyFont="1" applyFill="1" applyBorder="1" applyAlignment="1">
      <alignment horizontal="right"/>
    </xf>
    <xf numFmtId="3" fontId="6" fillId="10" borderId="57" xfId="0" applyNumberFormat="1" applyFont="1" applyFill="1" applyBorder="1" applyAlignment="1">
      <alignment horizontal="right"/>
    </xf>
    <xf numFmtId="0" fontId="6" fillId="10" borderId="59" xfId="0" applyFont="1" applyFill="1" applyBorder="1" applyAlignment="1">
      <alignment horizontal="right"/>
    </xf>
    <xf numFmtId="17" fontId="6" fillId="0" borderId="58" xfId="0" applyNumberFormat="1" applyFont="1" applyBorder="1" applyAlignment="1">
      <alignment horizontal="right"/>
    </xf>
    <xf numFmtId="0" fontId="6" fillId="0" borderId="60" xfId="0" applyFont="1" applyBorder="1" applyAlignment="1">
      <alignment horizontal="righ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left"/>
    </xf>
    <xf numFmtId="0" fontId="8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3" fontId="6" fillId="0" borderId="62" xfId="0" applyNumberFormat="1" applyFont="1" applyBorder="1"/>
    <xf numFmtId="3" fontId="8" fillId="0" borderId="57" xfId="0" applyNumberFormat="1" applyFont="1" applyBorder="1"/>
    <xf numFmtId="3" fontId="1" fillId="2" borderId="12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49" fontId="4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wrapText="1"/>
    </xf>
    <xf numFmtId="0" fontId="8" fillId="0" borderId="65" xfId="0" applyFont="1" applyBorder="1" applyAlignment="1">
      <alignment horizontal="center"/>
    </xf>
    <xf numFmtId="164" fontId="8" fillId="0" borderId="65" xfId="0" applyNumberFormat="1" applyFont="1" applyBorder="1" applyAlignment="1">
      <alignment horizontal="center"/>
    </xf>
    <xf numFmtId="3" fontId="6" fillId="0" borderId="66" xfId="0" applyNumberFormat="1" applyFont="1" applyBorder="1"/>
    <xf numFmtId="3" fontId="8" fillId="10" borderId="66" xfId="0" applyNumberFormat="1" applyFont="1" applyFill="1" applyBorder="1"/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5" borderId="28" xfId="0" applyNumberFormat="1" applyFont="1" applyFill="1" applyBorder="1" applyAlignment="1">
      <alignment vertical="center"/>
    </xf>
    <xf numFmtId="49" fontId="4" fillId="3" borderId="29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5" fontId="4" fillId="3" borderId="30" xfId="0" applyNumberFormat="1" applyFont="1" applyFill="1" applyBorder="1" applyAlignment="1">
      <alignment vertical="center"/>
    </xf>
    <xf numFmtId="49" fontId="4" fillId="5" borderId="29" xfId="0" applyNumberFormat="1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165" fontId="4" fillId="5" borderId="30" xfId="0" applyNumberFormat="1" applyFont="1" applyFill="1" applyBorder="1" applyAlignment="1">
      <alignment vertical="center"/>
    </xf>
    <xf numFmtId="49" fontId="4" fillId="5" borderId="31" xfId="0" applyNumberFormat="1" applyFont="1" applyFill="1" applyBorder="1" applyAlignment="1">
      <alignment vertical="center"/>
    </xf>
    <xf numFmtId="0" fontId="4" fillId="5" borderId="32" xfId="0" applyFont="1" applyFill="1" applyBorder="1" applyAlignment="1">
      <alignment vertical="center"/>
    </xf>
    <xf numFmtId="165" fontId="4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165" fontId="4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9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48" xfId="0" applyFont="1" applyFill="1" applyBorder="1" applyAlignment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 applyAlignment="1"/>
    <xf numFmtId="0" fontId="1" fillId="2" borderId="51" xfId="0" applyFont="1" applyFill="1" applyBorder="1" applyAlignment="1"/>
    <xf numFmtId="0" fontId="1" fillId="9" borderId="43" xfId="0" applyFont="1" applyFill="1" applyBorder="1" applyAlignment="1"/>
    <xf numFmtId="0" fontId="1" fillId="7" borderId="22" xfId="0" applyFont="1" applyFill="1" applyBorder="1" applyAlignment="1"/>
    <xf numFmtId="49" fontId="9" fillId="8" borderId="34" xfId="0" applyNumberFormat="1" applyFont="1" applyFill="1" applyBorder="1" applyAlignment="1">
      <alignment vertical="center"/>
    </xf>
    <xf numFmtId="49" fontId="9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 applyAlignment="1"/>
    <xf numFmtId="0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4" fillId="7" borderId="22" xfId="0" applyFont="1" applyFill="1" applyBorder="1" applyAlignment="1">
      <alignment vertical="center"/>
    </xf>
    <xf numFmtId="49" fontId="9" fillId="8" borderId="38" xfId="0" applyNumberFormat="1" applyFont="1" applyFill="1" applyBorder="1" applyAlignment="1">
      <alignment vertical="center"/>
    </xf>
    <xf numFmtId="166" fontId="9" fillId="8" borderId="39" xfId="0" applyNumberFormat="1" applyFont="1" applyFill="1" applyBorder="1" applyAlignment="1">
      <alignment vertical="center"/>
    </xf>
    <xf numFmtId="9" fontId="9" fillId="8" borderId="40" xfId="0" applyNumberFormat="1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4" fillId="9" borderId="22" xfId="0" applyFont="1" applyFill="1" applyBorder="1" applyAlignment="1">
      <alignment vertical="center"/>
    </xf>
    <xf numFmtId="0" fontId="4" fillId="9" borderId="52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49" fontId="9" fillId="8" borderId="53" xfId="0" applyNumberFormat="1" applyFont="1" applyFill="1" applyBorder="1" applyAlignment="1">
      <alignment vertical="center"/>
    </xf>
    <xf numFmtId="0" fontId="9" fillId="8" borderId="54" xfId="0" applyNumberFormat="1" applyFont="1" applyFill="1" applyBorder="1" applyAlignment="1">
      <alignment vertical="center"/>
    </xf>
    <xf numFmtId="0" fontId="9" fillId="8" borderId="55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9" fillId="2" borderId="22" xfId="0" applyNumberFormat="1" applyFont="1" applyFill="1" applyBorder="1" applyAlignment="1">
      <alignment vertical="center"/>
    </xf>
    <xf numFmtId="166" fontId="9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9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9"/>
  <sheetViews>
    <sheetView showGridLines="0" tabSelected="1" workbookViewId="0">
      <selection activeCell="L27" sqref="L2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thickBot="1" x14ac:dyDescent="0.3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17" t="s">
        <v>0</v>
      </c>
      <c r="C9" s="18" t="s">
        <v>50</v>
      </c>
      <c r="D9" s="19"/>
      <c r="E9" s="122" t="s">
        <v>60</v>
      </c>
      <c r="F9" s="123"/>
      <c r="G9" s="20">
        <v>30</v>
      </c>
    </row>
    <row r="10" spans="1:7" ht="38.25" customHeight="1" x14ac:dyDescent="0.25">
      <c r="A10" s="5"/>
      <c r="B10" s="6" t="s">
        <v>1</v>
      </c>
      <c r="C10" s="21" t="s">
        <v>51</v>
      </c>
      <c r="D10" s="19"/>
      <c r="E10" s="120" t="s">
        <v>2</v>
      </c>
      <c r="F10" s="121"/>
      <c r="G10" s="22">
        <v>44958</v>
      </c>
    </row>
    <row r="11" spans="1:7" ht="18" customHeight="1" x14ac:dyDescent="0.25">
      <c r="A11" s="5"/>
      <c r="B11" s="6" t="s">
        <v>3</v>
      </c>
      <c r="C11" s="21" t="s">
        <v>52</v>
      </c>
      <c r="D11" s="19"/>
      <c r="E11" s="120" t="s">
        <v>61</v>
      </c>
      <c r="F11" s="121"/>
      <c r="G11" s="23">
        <v>25000</v>
      </c>
    </row>
    <row r="12" spans="1:7" ht="11.25" customHeight="1" x14ac:dyDescent="0.25">
      <c r="A12" s="5"/>
      <c r="B12" s="6" t="s">
        <v>4</v>
      </c>
      <c r="C12" s="21" t="s">
        <v>53</v>
      </c>
      <c r="D12" s="19"/>
      <c r="E12" s="14" t="s">
        <v>5</v>
      </c>
      <c r="F12" s="15"/>
      <c r="G12" s="24">
        <f>G9*G11</f>
        <v>750000</v>
      </c>
    </row>
    <row r="13" spans="1:7" ht="11.25" customHeight="1" x14ac:dyDescent="0.25">
      <c r="A13" s="5"/>
      <c r="B13" s="6" t="s">
        <v>6</v>
      </c>
      <c r="C13" s="21" t="s">
        <v>54</v>
      </c>
      <c r="D13" s="19"/>
      <c r="E13" s="120" t="s">
        <v>7</v>
      </c>
      <c r="F13" s="121"/>
      <c r="G13" s="25" t="s">
        <v>56</v>
      </c>
    </row>
    <row r="14" spans="1:7" ht="13.5" customHeight="1" x14ac:dyDescent="0.25">
      <c r="A14" s="5"/>
      <c r="B14" s="6" t="s">
        <v>8</v>
      </c>
      <c r="C14" s="21" t="s">
        <v>55</v>
      </c>
      <c r="D14" s="19"/>
      <c r="E14" s="120" t="s">
        <v>9</v>
      </c>
      <c r="F14" s="121"/>
      <c r="G14" s="22" t="s">
        <v>64</v>
      </c>
    </row>
    <row r="15" spans="1:7" ht="25.5" customHeight="1" thickBot="1" x14ac:dyDescent="0.3">
      <c r="A15" s="5"/>
      <c r="B15" s="6" t="s">
        <v>10</v>
      </c>
      <c r="C15" s="26">
        <v>44983</v>
      </c>
      <c r="D15" s="19"/>
      <c r="E15" s="124" t="s">
        <v>11</v>
      </c>
      <c r="F15" s="125"/>
      <c r="G15" s="27"/>
    </row>
    <row r="16" spans="1:7" ht="12" customHeight="1" x14ac:dyDescent="0.25">
      <c r="A16" s="2"/>
      <c r="B16" s="28"/>
      <c r="C16" s="29"/>
      <c r="D16" s="30"/>
      <c r="E16" s="31"/>
      <c r="F16" s="31"/>
      <c r="G16" s="32"/>
    </row>
    <row r="17" spans="1:7" ht="12" customHeight="1" x14ac:dyDescent="0.25">
      <c r="A17" s="7"/>
      <c r="B17" s="126" t="s">
        <v>12</v>
      </c>
      <c r="C17" s="127"/>
      <c r="D17" s="127"/>
      <c r="E17" s="127"/>
      <c r="F17" s="127"/>
      <c r="G17" s="127"/>
    </row>
    <row r="18" spans="1:7" ht="12" customHeight="1" x14ac:dyDescent="0.25">
      <c r="A18" s="2"/>
      <c r="B18" s="33"/>
      <c r="C18" s="34"/>
      <c r="D18" s="34"/>
      <c r="E18" s="34"/>
      <c r="F18" s="35"/>
      <c r="G18" s="35"/>
    </row>
    <row r="19" spans="1:7" ht="12" customHeight="1" x14ac:dyDescent="0.25">
      <c r="A19" s="5"/>
      <c r="B19" s="36" t="s">
        <v>13</v>
      </c>
      <c r="C19" s="37"/>
      <c r="D19" s="38"/>
      <c r="E19" s="38"/>
      <c r="F19" s="38"/>
      <c r="G19" s="38"/>
    </row>
    <row r="20" spans="1:7" ht="24" customHeight="1" x14ac:dyDescent="0.25">
      <c r="A20" s="7"/>
      <c r="B20" s="39" t="s">
        <v>14</v>
      </c>
      <c r="C20" s="39" t="s">
        <v>15</v>
      </c>
      <c r="D20" s="39" t="s">
        <v>16</v>
      </c>
      <c r="E20" s="39" t="s">
        <v>17</v>
      </c>
      <c r="F20" s="39" t="s">
        <v>18</v>
      </c>
      <c r="G20" s="39" t="s">
        <v>19</v>
      </c>
    </row>
    <row r="21" spans="1:7" ht="12.75" customHeight="1" x14ac:dyDescent="0.25">
      <c r="A21" s="7"/>
      <c r="B21" s="40" t="s">
        <v>13</v>
      </c>
      <c r="C21" s="41" t="s">
        <v>20</v>
      </c>
      <c r="D21" s="42">
        <v>1</v>
      </c>
      <c r="E21" s="43" t="s">
        <v>57</v>
      </c>
      <c r="F21" s="44">
        <v>30000</v>
      </c>
      <c r="G21" s="45">
        <f>(F21*D21)*1.19</f>
        <v>35700</v>
      </c>
    </row>
    <row r="22" spans="1:7" ht="12.75" customHeight="1" x14ac:dyDescent="0.25">
      <c r="A22" s="7"/>
      <c r="B22" s="8" t="s">
        <v>21</v>
      </c>
      <c r="C22" s="9"/>
      <c r="D22" s="9"/>
      <c r="E22" s="9"/>
      <c r="F22" s="10"/>
      <c r="G22" s="11">
        <f>SUM(G21:G21)</f>
        <v>35700</v>
      </c>
    </row>
    <row r="23" spans="1:7" ht="12" customHeight="1" x14ac:dyDescent="0.25">
      <c r="A23" s="2"/>
      <c r="B23" s="33"/>
      <c r="C23" s="35"/>
      <c r="D23" s="35"/>
      <c r="E23" s="35"/>
      <c r="F23" s="46"/>
      <c r="G23" s="46"/>
    </row>
    <row r="24" spans="1:7" ht="12" customHeight="1" x14ac:dyDescent="0.25">
      <c r="A24" s="2"/>
      <c r="B24" s="47"/>
      <c r="C24" s="48"/>
      <c r="D24" s="48"/>
      <c r="E24" s="49"/>
      <c r="F24" s="50"/>
      <c r="G24" s="50"/>
    </row>
    <row r="25" spans="1:7" ht="12" customHeight="1" x14ac:dyDescent="0.25">
      <c r="A25" s="5"/>
      <c r="B25" s="51" t="s">
        <v>25</v>
      </c>
      <c r="C25" s="52"/>
      <c r="D25" s="53"/>
      <c r="E25" s="53"/>
      <c r="F25" s="54"/>
      <c r="G25" s="54"/>
    </row>
    <row r="26" spans="1:7" ht="24" customHeight="1" thickBot="1" x14ac:dyDescent="0.3">
      <c r="A26" s="5"/>
      <c r="B26" s="55" t="s">
        <v>26</v>
      </c>
      <c r="C26" s="56" t="s">
        <v>23</v>
      </c>
      <c r="D26" s="56" t="s">
        <v>24</v>
      </c>
      <c r="E26" s="55" t="s">
        <v>17</v>
      </c>
      <c r="F26" s="56" t="s">
        <v>18</v>
      </c>
      <c r="G26" s="55" t="s">
        <v>19</v>
      </c>
    </row>
    <row r="27" spans="1:7" ht="12.75" customHeight="1" x14ac:dyDescent="0.25">
      <c r="A27" s="7"/>
      <c r="B27" s="57" t="s">
        <v>58</v>
      </c>
      <c r="C27" s="58" t="s">
        <v>15</v>
      </c>
      <c r="D27" s="59">
        <v>2</v>
      </c>
      <c r="E27" s="58" t="s">
        <v>59</v>
      </c>
      <c r="F27" s="60">
        <v>90000</v>
      </c>
      <c r="G27" s="61">
        <f>(F27*D27)*1.19</f>
        <v>214200</v>
      </c>
    </row>
    <row r="28" spans="1:7" ht="13.5" customHeight="1" x14ac:dyDescent="0.25">
      <c r="A28" s="5"/>
      <c r="B28" s="62" t="s">
        <v>27</v>
      </c>
      <c r="C28" s="63"/>
      <c r="D28" s="63"/>
      <c r="E28" s="63"/>
      <c r="F28" s="64"/>
      <c r="G28" s="65">
        <f>SUM(G27)</f>
        <v>214200</v>
      </c>
    </row>
    <row r="29" spans="1:7" ht="12" customHeight="1" x14ac:dyDescent="0.25">
      <c r="A29" s="2"/>
      <c r="B29" s="66"/>
      <c r="C29" s="66"/>
      <c r="D29" s="66"/>
      <c r="E29" s="66"/>
      <c r="F29" s="67"/>
      <c r="G29" s="67"/>
    </row>
    <row r="30" spans="1:7" ht="12" customHeight="1" x14ac:dyDescent="0.25">
      <c r="A30" s="13"/>
      <c r="B30" s="68" t="s">
        <v>28</v>
      </c>
      <c r="C30" s="69"/>
      <c r="D30" s="69"/>
      <c r="E30" s="69"/>
      <c r="F30" s="69"/>
      <c r="G30" s="70">
        <f>G22+G28</f>
        <v>249900</v>
      </c>
    </row>
    <row r="31" spans="1:7" ht="12" customHeight="1" x14ac:dyDescent="0.25">
      <c r="A31" s="13"/>
      <c r="B31" s="71" t="s">
        <v>29</v>
      </c>
      <c r="C31" s="72"/>
      <c r="D31" s="72"/>
      <c r="E31" s="72"/>
      <c r="F31" s="72"/>
      <c r="G31" s="73">
        <f>G30*0.05</f>
        <v>12495</v>
      </c>
    </row>
    <row r="32" spans="1:7" ht="12" customHeight="1" x14ac:dyDescent="0.25">
      <c r="A32" s="13"/>
      <c r="B32" s="74" t="s">
        <v>30</v>
      </c>
      <c r="C32" s="75"/>
      <c r="D32" s="75"/>
      <c r="E32" s="75"/>
      <c r="F32" s="75"/>
      <c r="G32" s="76">
        <f>G31+G30</f>
        <v>262395</v>
      </c>
    </row>
    <row r="33" spans="1:7" ht="12" customHeight="1" x14ac:dyDescent="0.25">
      <c r="A33" s="13"/>
      <c r="B33" s="71" t="s">
        <v>31</v>
      </c>
      <c r="C33" s="72"/>
      <c r="D33" s="72"/>
      <c r="E33" s="72"/>
      <c r="F33" s="72"/>
      <c r="G33" s="73">
        <f>G12</f>
        <v>750000</v>
      </c>
    </row>
    <row r="34" spans="1:7" ht="12" customHeight="1" x14ac:dyDescent="0.25">
      <c r="A34" s="13"/>
      <c r="B34" s="77" t="s">
        <v>32</v>
      </c>
      <c r="C34" s="78"/>
      <c r="D34" s="78"/>
      <c r="E34" s="78"/>
      <c r="F34" s="78"/>
      <c r="G34" s="79">
        <f>G33-G32</f>
        <v>487605</v>
      </c>
    </row>
    <row r="35" spans="1:7" ht="12" customHeight="1" x14ac:dyDescent="0.25">
      <c r="A35" s="13"/>
      <c r="B35" s="80" t="s">
        <v>65</v>
      </c>
      <c r="C35" s="81"/>
      <c r="D35" s="81"/>
      <c r="E35" s="81"/>
      <c r="F35" s="81"/>
      <c r="G35" s="82"/>
    </row>
    <row r="36" spans="1:7" ht="12.75" customHeight="1" thickBot="1" x14ac:dyDescent="0.3">
      <c r="A36" s="13"/>
      <c r="B36" s="83"/>
      <c r="C36" s="81"/>
      <c r="D36" s="81"/>
      <c r="E36" s="81"/>
      <c r="F36" s="81"/>
      <c r="G36" s="82"/>
    </row>
    <row r="37" spans="1:7" ht="12" customHeight="1" x14ac:dyDescent="0.25">
      <c r="A37" s="13"/>
      <c r="B37" s="84" t="s">
        <v>66</v>
      </c>
      <c r="C37" s="85"/>
      <c r="D37" s="85"/>
      <c r="E37" s="85"/>
      <c r="F37" s="86"/>
      <c r="G37" s="82"/>
    </row>
    <row r="38" spans="1:7" ht="12" customHeight="1" x14ac:dyDescent="0.25">
      <c r="A38" s="13"/>
      <c r="B38" s="87" t="s">
        <v>33</v>
      </c>
      <c r="C38" s="88"/>
      <c r="D38" s="88"/>
      <c r="E38" s="88"/>
      <c r="F38" s="89"/>
      <c r="G38" s="82"/>
    </row>
    <row r="39" spans="1:7" ht="12" customHeight="1" x14ac:dyDescent="0.25">
      <c r="A39" s="13"/>
      <c r="B39" s="87" t="s">
        <v>34</v>
      </c>
      <c r="C39" s="88"/>
      <c r="D39" s="88"/>
      <c r="E39" s="88"/>
      <c r="F39" s="89"/>
      <c r="G39" s="82"/>
    </row>
    <row r="40" spans="1:7" ht="12" customHeight="1" x14ac:dyDescent="0.25">
      <c r="A40" s="13"/>
      <c r="B40" s="87" t="s">
        <v>35</v>
      </c>
      <c r="C40" s="88"/>
      <c r="D40" s="88"/>
      <c r="E40" s="88"/>
      <c r="F40" s="89"/>
      <c r="G40" s="82"/>
    </row>
    <row r="41" spans="1:7" ht="12" customHeight="1" x14ac:dyDescent="0.25">
      <c r="A41" s="13"/>
      <c r="B41" s="87" t="s">
        <v>36</v>
      </c>
      <c r="C41" s="88"/>
      <c r="D41" s="88"/>
      <c r="E41" s="88"/>
      <c r="F41" s="89"/>
      <c r="G41" s="82"/>
    </row>
    <row r="42" spans="1:7" ht="12" customHeight="1" x14ac:dyDescent="0.25">
      <c r="A42" s="13"/>
      <c r="B42" s="87" t="s">
        <v>37</v>
      </c>
      <c r="C42" s="88"/>
      <c r="D42" s="88"/>
      <c r="E42" s="88"/>
      <c r="F42" s="89"/>
      <c r="G42" s="82"/>
    </row>
    <row r="43" spans="1:7" ht="12.75" customHeight="1" thickBot="1" x14ac:dyDescent="0.3">
      <c r="A43" s="13"/>
      <c r="B43" s="90" t="s">
        <v>38</v>
      </c>
      <c r="C43" s="91"/>
      <c r="D43" s="91"/>
      <c r="E43" s="91"/>
      <c r="F43" s="92"/>
      <c r="G43" s="82"/>
    </row>
    <row r="44" spans="1:7" ht="12.75" customHeight="1" x14ac:dyDescent="0.25">
      <c r="A44" s="13"/>
      <c r="B44" s="83"/>
      <c r="C44" s="88"/>
      <c r="D44" s="88"/>
      <c r="E44" s="88"/>
      <c r="F44" s="88"/>
      <c r="G44" s="82"/>
    </row>
    <row r="45" spans="1:7" ht="15" customHeight="1" thickBot="1" x14ac:dyDescent="0.3">
      <c r="A45" s="13"/>
      <c r="B45" s="118" t="s">
        <v>39</v>
      </c>
      <c r="C45" s="119"/>
      <c r="D45" s="93"/>
      <c r="E45" s="94"/>
      <c r="F45" s="94"/>
      <c r="G45" s="82"/>
    </row>
    <row r="46" spans="1:7" ht="12" customHeight="1" x14ac:dyDescent="0.25">
      <c r="A46" s="13"/>
      <c r="B46" s="95" t="s">
        <v>26</v>
      </c>
      <c r="C46" s="96" t="s">
        <v>40</v>
      </c>
      <c r="D46" s="97" t="s">
        <v>41</v>
      </c>
      <c r="E46" s="94"/>
      <c r="F46" s="94"/>
      <c r="G46" s="82"/>
    </row>
    <row r="47" spans="1:7" ht="12" customHeight="1" x14ac:dyDescent="0.25">
      <c r="A47" s="13"/>
      <c r="B47" s="98" t="s">
        <v>42</v>
      </c>
      <c r="C47" s="99">
        <v>150000</v>
      </c>
      <c r="D47" s="100">
        <f>(C47/C53)</f>
        <v>0.11418766514391071</v>
      </c>
      <c r="E47" s="94"/>
      <c r="F47" s="94"/>
      <c r="G47" s="82"/>
    </row>
    <row r="48" spans="1:7" ht="12" customHeight="1" x14ac:dyDescent="0.25">
      <c r="A48" s="13"/>
      <c r="B48" s="98" t="s">
        <v>43</v>
      </c>
      <c r="C48" s="101">
        <v>0</v>
      </c>
      <c r="D48" s="100">
        <v>0</v>
      </c>
      <c r="E48" s="94"/>
      <c r="F48" s="94"/>
      <c r="G48" s="82"/>
    </row>
    <row r="49" spans="1:7" ht="12" customHeight="1" x14ac:dyDescent="0.25">
      <c r="A49" s="13"/>
      <c r="B49" s="98" t="s">
        <v>44</v>
      </c>
      <c r="C49" s="99">
        <v>356100</v>
      </c>
      <c r="D49" s="100">
        <f>(C49/C53)</f>
        <v>0.27108151705164402</v>
      </c>
      <c r="E49" s="94"/>
      <c r="F49" s="94"/>
      <c r="G49" s="82"/>
    </row>
    <row r="50" spans="1:7" ht="12" customHeight="1" x14ac:dyDescent="0.25">
      <c r="A50" s="13"/>
      <c r="B50" s="98" t="s">
        <v>22</v>
      </c>
      <c r="C50" s="99">
        <v>632473</v>
      </c>
      <c r="D50" s="100">
        <f>(C50/C53)</f>
        <v>0.48147076757709761</v>
      </c>
      <c r="E50" s="94"/>
      <c r="F50" s="94"/>
      <c r="G50" s="82"/>
    </row>
    <row r="51" spans="1:7" ht="12" customHeight="1" x14ac:dyDescent="0.25">
      <c r="A51" s="13"/>
      <c r="B51" s="98" t="s">
        <v>45</v>
      </c>
      <c r="C51" s="102">
        <v>112500</v>
      </c>
      <c r="D51" s="100">
        <f>(C51/C53)</f>
        <v>8.5640748857933033E-2</v>
      </c>
      <c r="E51" s="103"/>
      <c r="F51" s="103"/>
      <c r="G51" s="82"/>
    </row>
    <row r="52" spans="1:7" ht="12" customHeight="1" x14ac:dyDescent="0.25">
      <c r="A52" s="13"/>
      <c r="B52" s="98" t="s">
        <v>46</v>
      </c>
      <c r="C52" s="102">
        <v>62554</v>
      </c>
      <c r="D52" s="100">
        <f>(C52/C53)</f>
        <v>4.7619301369414606E-2</v>
      </c>
      <c r="E52" s="103"/>
      <c r="F52" s="103"/>
      <c r="G52" s="82"/>
    </row>
    <row r="53" spans="1:7" ht="12.75" customHeight="1" thickBot="1" x14ac:dyDescent="0.3">
      <c r="A53" s="13"/>
      <c r="B53" s="104" t="s">
        <v>47</v>
      </c>
      <c r="C53" s="105">
        <f>SUM(C47:C52)</f>
        <v>1313627</v>
      </c>
      <c r="D53" s="106">
        <f>SUM(D47:D52)</f>
        <v>1</v>
      </c>
      <c r="E53" s="103"/>
      <c r="F53" s="103"/>
      <c r="G53" s="82"/>
    </row>
    <row r="54" spans="1:7" ht="12" customHeight="1" x14ac:dyDescent="0.25">
      <c r="A54" s="13"/>
      <c r="B54" s="83"/>
      <c r="C54" s="81"/>
      <c r="D54" s="81"/>
      <c r="E54" s="81"/>
      <c r="F54" s="81"/>
      <c r="G54" s="82"/>
    </row>
    <row r="55" spans="1:7" ht="12.75" customHeight="1" x14ac:dyDescent="0.25">
      <c r="A55" s="13"/>
      <c r="B55" s="16"/>
      <c r="C55" s="81"/>
      <c r="D55" s="81"/>
      <c r="E55" s="81"/>
      <c r="F55" s="81"/>
      <c r="G55" s="82"/>
    </row>
    <row r="56" spans="1:7" ht="12" customHeight="1" thickBot="1" x14ac:dyDescent="0.3">
      <c r="A56" s="12"/>
      <c r="B56" s="107"/>
      <c r="C56" s="108" t="s">
        <v>48</v>
      </c>
      <c r="D56" s="109"/>
      <c r="E56" s="110"/>
      <c r="F56" s="111"/>
      <c r="G56" s="82"/>
    </row>
    <row r="57" spans="1:7" ht="12" customHeight="1" x14ac:dyDescent="0.25">
      <c r="A57" s="13"/>
      <c r="B57" s="112" t="s">
        <v>62</v>
      </c>
      <c r="C57" s="113">
        <v>140</v>
      </c>
      <c r="D57" s="113">
        <v>150</v>
      </c>
      <c r="E57" s="114">
        <v>160</v>
      </c>
      <c r="F57" s="115"/>
      <c r="G57" s="116"/>
    </row>
    <row r="58" spans="1:7" ht="12.75" customHeight="1" thickBot="1" x14ac:dyDescent="0.3">
      <c r="A58" s="13"/>
      <c r="B58" s="104" t="s">
        <v>63</v>
      </c>
      <c r="C58" s="105">
        <f>(G32/C57)</f>
        <v>1874.25</v>
      </c>
      <c r="D58" s="105">
        <f>(G32/D57)</f>
        <v>1749.3</v>
      </c>
      <c r="E58" s="117">
        <f>(G32/E57)</f>
        <v>1639.96875</v>
      </c>
      <c r="F58" s="115"/>
      <c r="G58" s="116"/>
    </row>
    <row r="59" spans="1:7" ht="15.6" customHeight="1" x14ac:dyDescent="0.25">
      <c r="A59" s="13"/>
      <c r="B59" s="80" t="s">
        <v>49</v>
      </c>
      <c r="C59" s="88"/>
      <c r="D59" s="88"/>
      <c r="E59" s="88"/>
      <c r="F59" s="88"/>
      <c r="G59" s="88"/>
    </row>
  </sheetData>
  <mergeCells count="8">
    <mergeCell ref="B45:C4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Eucaliptus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2023-05-03T19:55:37Z</dcterms:modified>
</cp:coreProperties>
</file>