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Tirua 10 02022023\"/>
    </mc:Choice>
  </mc:AlternateContent>
  <bookViews>
    <workbookView xWindow="0" yWindow="0" windowWidth="20490" windowHeight="7155"/>
  </bookViews>
  <sheets>
    <sheet name="Frambuesa" sheetId="1" r:id="rId1"/>
  </sheets>
  <definedNames>
    <definedName name="_xlnm.Print_Area" localSheetId="0">Frambuesa!$A$1:$G$85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" l="1"/>
  <c r="G46" i="1" l="1"/>
  <c r="G42" i="1"/>
  <c r="G35" i="1"/>
  <c r="G48" i="1" l="1"/>
  <c r="G45" i="1"/>
  <c r="G43" i="1"/>
  <c r="G41" i="1"/>
  <c r="G30" i="1"/>
  <c r="G31" i="1" s="1"/>
  <c r="G22" i="1"/>
  <c r="G23" i="1"/>
  <c r="G24" i="1"/>
  <c r="G53" i="1" l="1"/>
  <c r="G54" i="1" s="1"/>
  <c r="C77" i="1" s="1"/>
  <c r="G25" i="1"/>
  <c r="G21" i="1"/>
  <c r="G12" i="1"/>
  <c r="G59" i="1" s="1"/>
  <c r="D73" i="1" l="1"/>
  <c r="D77" i="1"/>
  <c r="D78" i="1"/>
  <c r="G26" i="1"/>
  <c r="G49" i="1"/>
  <c r="C76" i="1" s="1"/>
  <c r="C79" i="1" s="1"/>
  <c r="D76" i="1" s="1"/>
  <c r="G36" i="1"/>
  <c r="D75" i="1" l="1"/>
  <c r="G56" i="1"/>
  <c r="D74" i="1" s="1"/>
  <c r="D79" i="1" l="1"/>
  <c r="G57" i="1"/>
  <c r="G58" i="1" s="1"/>
  <c r="D84" i="1" s="1"/>
  <c r="C84" i="1" l="1"/>
  <c r="G60" i="1"/>
  <c r="E84" i="1"/>
</calcChain>
</file>

<file path=xl/sharedStrings.xml><?xml version="1.0" encoding="utf-8"?>
<sst xmlns="http://schemas.openxmlformats.org/spreadsheetml/2006/main" count="138" uniqueCount="104">
  <si>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</si>
  <si>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</si>
  <si>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</si>
  <si>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</si>
  <si>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</si>
  <si>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</si>
  <si>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</si>
  <si>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</si>
  <si>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</si>
  <si>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</si>
  <si>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</si>
  <si>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</si>
  <si>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</si>
  <si>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</si>
  <si>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</si>
  <si>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</si>
  <si>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</si>
  <si>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</si>
  <si>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</si>
  <si>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</si>
  <si>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</si>
  <si>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</si>
  <si>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</si>
  <si>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</si>
  <si>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</si>
  <si>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</si>
  <si>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</si>
  <si>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</si>
  <si>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</si>
  <si>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</si>
  <si>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</si>
  <si>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</si>
  <si>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</si>
  <si>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</si>
  <si>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</si>
  <si>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</si>
  <si>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</si>
  <si>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</si>
  <si>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</si>
  <si>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</si>
  <si>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</si>
  <si>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</si>
  <si>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</si>
  <si>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</si>
  <si>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</si>
  <si>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</si>
  <si>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</si>
  <si>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</si>
  <si>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</si>
  <si>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</si>
  <si>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</si>
  <si>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</si>
  <si>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</si>
  <si>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</si>
  <si>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</si>
  <si>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</si>
  <si>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</si>
  <si>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</si>
  <si>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</si>
  <si>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</si>
  <si>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</si>
  <si>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</si>
  <si>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</si>
  <si>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HM</t>
  </si>
  <si>
    <t xml:space="preserve"> </t>
  </si>
  <si>
    <t>BioBio</t>
  </si>
  <si>
    <t>Tirua</t>
  </si>
  <si>
    <t>FRAMBUESA</t>
  </si>
  <si>
    <t>Heritage</t>
  </si>
  <si>
    <t>Mercado Local</t>
  </si>
  <si>
    <t>Helada, lluvia y Riego deficiente</t>
  </si>
  <si>
    <t>Poda (a tierra)</t>
  </si>
  <si>
    <t>Junio-julio</t>
  </si>
  <si>
    <t>Reparación Sistema cond.</t>
  </si>
  <si>
    <t>octubre</t>
  </si>
  <si>
    <t>Amarra</t>
  </si>
  <si>
    <t>Octubre-Diciembre</t>
  </si>
  <si>
    <t>Aplicación de Fertilizantes</t>
  </si>
  <si>
    <t>Julio-Octubre</t>
  </si>
  <si>
    <t>Cosecha</t>
  </si>
  <si>
    <t>Marzo-junio</t>
  </si>
  <si>
    <t>Desbrozadora</t>
  </si>
  <si>
    <t>Agosto-diciembre</t>
  </si>
  <si>
    <t>Fertilizante SFT</t>
  </si>
  <si>
    <t>julio-octubre</t>
  </si>
  <si>
    <t>Muriato Potasio</t>
  </si>
  <si>
    <t>Aminotec</t>
  </si>
  <si>
    <t>Octubre</t>
  </si>
  <si>
    <t>Rango</t>
  </si>
  <si>
    <t>Septiembre</t>
  </si>
  <si>
    <t>Paraquat</t>
  </si>
  <si>
    <t>Noviembre</t>
  </si>
  <si>
    <t>INSECTICIDA</t>
  </si>
  <si>
    <t>Troya</t>
  </si>
  <si>
    <t>Marzo-Abril</t>
  </si>
  <si>
    <t>Traslados</t>
  </si>
  <si>
    <t xml:space="preserve">unidad </t>
  </si>
  <si>
    <t>Anual</t>
  </si>
  <si>
    <t>RENDIMIENTO (kg/Há.)</t>
  </si>
  <si>
    <t>PRECIO ESPERADO ($/kg)</t>
  </si>
  <si>
    <t>Feb-Junio de 2023</t>
  </si>
  <si>
    <t>Enero-Abril 2023</t>
  </si>
  <si>
    <t>Rendimiento (kg/hà)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</si>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</sst>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4" fillId="2" borderId="3" xfId="0" applyNumberFormat="1" applyFont="1" applyFill="1" applyBorder="1" applyAlignment="1">
      <alignment wrapText="1"/>
    </xf>
    <xf numFmtId="49" fontId="4" fillId="2" borderId="3" xfId="0" applyNumberFormat="1" applyFont="1" applyFill="1" applyBorder="1" applyAlignment="1"/>
    <xf numFmtId="3" fontId="4" fillId="2" borderId="3" xfId="0" applyNumberFormat="1" applyFont="1" applyFill="1" applyBorder="1" applyAlignment="1">
      <alignment horizontal="right" wrapText="1"/>
    </xf>
    <xf numFmtId="49" fontId="4" fillId="2" borderId="3" xfId="0" applyNumberFormat="1" applyFont="1" applyFill="1" applyBorder="1" applyAlignment="1">
      <alignment horizontal="center" wrapText="1"/>
    </xf>
    <xf numFmtId="49" fontId="1" fillId="5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3" fontId="2" fillId="2" borderId="8" xfId="0" applyNumberFormat="1" applyFont="1" applyFill="1" applyBorder="1" applyAlignment="1"/>
    <xf numFmtId="49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/>
    <xf numFmtId="49" fontId="8" fillId="2" borderId="3" xfId="0" applyNumberFormat="1" applyFont="1" applyFill="1" applyBorder="1" applyAlignment="1"/>
    <xf numFmtId="0" fontId="4" fillId="2" borderId="3" xfId="0" applyFont="1" applyFill="1" applyBorder="1" applyAlignment="1">
      <alignment horizontal="center"/>
    </xf>
    <xf numFmtId="49" fontId="9" fillId="3" borderId="5" xfId="0" applyNumberFormat="1" applyFont="1" applyFill="1" applyBorder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/>
    </xf>
    <xf numFmtId="164" fontId="4" fillId="2" borderId="3" xfId="0" applyNumberFormat="1" applyFont="1" applyFill="1" applyBorder="1" applyAlignment="1"/>
    <xf numFmtId="49" fontId="9" fillId="3" borderId="9" xfId="0" applyNumberFormat="1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5" fillId="7" borderId="11" xfId="0" applyFont="1" applyFill="1" applyBorder="1" applyAlignment="1"/>
    <xf numFmtId="49" fontId="13" fillId="8" borderId="12" xfId="0" applyNumberFormat="1" applyFont="1" applyFill="1" applyBorder="1" applyAlignment="1">
      <alignment vertical="center"/>
    </xf>
    <xf numFmtId="3" fontId="13" fillId="2" borderId="3" xfId="0" applyNumberFormat="1" applyFont="1" applyFill="1" applyBorder="1" applyAlignment="1">
      <alignment vertical="center"/>
    </xf>
    <xf numFmtId="0" fontId="13" fillId="2" borderId="3" xfId="0" applyNumberFormat="1" applyFont="1" applyFill="1" applyBorder="1" applyAlignment="1">
      <alignment vertical="center"/>
    </xf>
    <xf numFmtId="166" fontId="13" fillId="2" borderId="3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1" xfId="0" applyFont="1" applyFill="1" applyBorder="1" applyAlignment="1">
      <alignment vertical="center"/>
    </xf>
    <xf numFmtId="165" fontId="1" fillId="2" borderId="11" xfId="0" applyNumberFormat="1" applyFont="1" applyFill="1" applyBorder="1" applyAlignment="1">
      <alignment vertical="center"/>
    </xf>
    <xf numFmtId="165" fontId="17" fillId="2" borderId="11" xfId="0" applyNumberFormat="1" applyFont="1" applyFill="1" applyBorder="1" applyAlignment="1">
      <alignment vertical="center"/>
    </xf>
    <xf numFmtId="0" fontId="15" fillId="2" borderId="11" xfId="0" applyFont="1" applyFill="1" applyBorder="1" applyAlignment="1"/>
    <xf numFmtId="49" fontId="0" fillId="2" borderId="11" xfId="0" applyNumberFormat="1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2" fillId="2" borderId="13" xfId="0" applyFont="1" applyFill="1" applyBorder="1" applyAlignment="1"/>
    <xf numFmtId="3" fontId="2" fillId="2" borderId="13" xfId="0" applyNumberFormat="1" applyFont="1" applyFill="1" applyBorder="1" applyAlignment="1"/>
    <xf numFmtId="49" fontId="1" fillId="5" borderId="14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165" fontId="1" fillId="5" borderId="16" xfId="0" applyNumberFormat="1" applyFont="1" applyFill="1" applyBorder="1" applyAlignment="1">
      <alignment vertical="center"/>
    </xf>
    <xf numFmtId="49" fontId="1" fillId="3" borderId="17" xfId="0" applyNumberFormat="1" applyFont="1" applyFill="1" applyBorder="1" applyAlignment="1">
      <alignment vertical="center"/>
    </xf>
    <xf numFmtId="165" fontId="1" fillId="3" borderId="18" xfId="0" applyNumberFormat="1" applyFont="1" applyFill="1" applyBorder="1" applyAlignment="1">
      <alignment vertical="center"/>
    </xf>
    <xf numFmtId="49" fontId="1" fillId="5" borderId="17" xfId="0" applyNumberFormat="1" applyFont="1" applyFill="1" applyBorder="1" applyAlignment="1">
      <alignment vertical="center"/>
    </xf>
    <xf numFmtId="165" fontId="1" fillId="5" borderId="18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10" fillId="5" borderId="20" xfId="0" applyFont="1" applyFill="1" applyBorder="1" applyAlignment="1">
      <alignment vertical="center"/>
    </xf>
    <xf numFmtId="165" fontId="1" fillId="6" borderId="21" xfId="0" applyNumberFormat="1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49" fontId="13" fillId="8" borderId="22" xfId="0" applyNumberFormat="1" applyFont="1" applyFill="1" applyBorder="1" applyAlignment="1">
      <alignment vertical="center"/>
    </xf>
    <xf numFmtId="49" fontId="15" fillId="8" borderId="23" xfId="0" applyNumberFormat="1" applyFont="1" applyFill="1" applyBorder="1" applyAlignment="1"/>
    <xf numFmtId="49" fontId="13" fillId="2" borderId="24" xfId="0" applyNumberFormat="1" applyFont="1" applyFill="1" applyBorder="1" applyAlignment="1">
      <alignment vertical="center"/>
    </xf>
    <xf numFmtId="9" fontId="15" fillId="2" borderId="25" xfId="0" applyNumberFormat="1" applyFont="1" applyFill="1" applyBorder="1" applyAlignment="1"/>
    <xf numFmtId="49" fontId="13" fillId="8" borderId="26" xfId="0" applyNumberFormat="1" applyFont="1" applyFill="1" applyBorder="1" applyAlignment="1">
      <alignment vertical="center"/>
    </xf>
    <xf numFmtId="166" fontId="13" fillId="8" borderId="27" xfId="0" applyNumberFormat="1" applyFont="1" applyFill="1" applyBorder="1" applyAlignment="1">
      <alignment vertical="center"/>
    </xf>
    <xf numFmtId="9" fontId="13" fillId="8" borderId="28" xfId="0" applyNumberFormat="1" applyFont="1" applyFill="1" applyBorder="1" applyAlignment="1">
      <alignment vertical="center"/>
    </xf>
    <xf numFmtId="0" fontId="15" fillId="9" borderId="31" xfId="0" applyFont="1" applyFill="1" applyBorder="1" applyAlignment="1"/>
    <xf numFmtId="0" fontId="15" fillId="2" borderId="11" xfId="0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vertical="center"/>
    </xf>
    <xf numFmtId="49" fontId="13" fillId="2" borderId="32" xfId="0" applyNumberFormat="1" applyFont="1" applyFill="1" applyBorder="1" applyAlignment="1">
      <alignment vertical="center"/>
    </xf>
    <xf numFmtId="0" fontId="15" fillId="2" borderId="33" xfId="0" applyFont="1" applyFill="1" applyBorder="1" applyAlignment="1"/>
    <xf numFmtId="0" fontId="15" fillId="2" borderId="34" xfId="0" applyFont="1" applyFill="1" applyBorder="1" applyAlignment="1"/>
    <xf numFmtId="49" fontId="15" fillId="2" borderId="35" xfId="0" applyNumberFormat="1" applyFont="1" applyFill="1" applyBorder="1" applyAlignment="1">
      <alignment vertical="center"/>
    </xf>
    <xf numFmtId="0" fontId="15" fillId="2" borderId="36" xfId="0" applyFont="1" applyFill="1" applyBorder="1" applyAlignment="1"/>
    <xf numFmtId="49" fontId="15" fillId="2" borderId="37" xfId="0" applyNumberFormat="1" applyFont="1" applyFill="1" applyBorder="1" applyAlignment="1">
      <alignment vertical="center"/>
    </xf>
    <xf numFmtId="0" fontId="15" fillId="2" borderId="38" xfId="0" applyFont="1" applyFill="1" applyBorder="1" applyAlignment="1"/>
    <xf numFmtId="0" fontId="15" fillId="2" borderId="39" xfId="0" applyFont="1" applyFill="1" applyBorder="1" applyAlignment="1"/>
    <xf numFmtId="0" fontId="13" fillId="7" borderId="11" xfId="0" applyFont="1" applyFill="1" applyBorder="1" applyAlignment="1">
      <alignment vertical="center"/>
    </xf>
    <xf numFmtId="0" fontId="10" fillId="9" borderId="10" xfId="0" applyFont="1" applyFill="1" applyBorder="1" applyAlignment="1">
      <alignment vertical="center"/>
    </xf>
    <xf numFmtId="49" fontId="18" fillId="9" borderId="11" xfId="0" applyNumberFormat="1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0" fontId="10" fillId="9" borderId="40" xfId="0" applyFont="1" applyFill="1" applyBorder="1" applyAlignment="1">
      <alignment vertical="center"/>
    </xf>
    <xf numFmtId="49" fontId="13" fillId="8" borderId="41" xfId="0" applyNumberFormat="1" applyFont="1" applyFill="1" applyBorder="1" applyAlignment="1">
      <alignment vertical="center"/>
    </xf>
    <xf numFmtId="166" fontId="13" fillId="8" borderId="28" xfId="0" applyNumberFormat="1" applyFont="1" applyFill="1" applyBorder="1" applyAlignment="1">
      <alignment vertical="center"/>
    </xf>
    <xf numFmtId="0" fontId="0" fillId="0" borderId="11" xfId="0" applyNumberFormat="1" applyFont="1" applyBorder="1" applyAlignment="1"/>
    <xf numFmtId="49" fontId="4" fillId="2" borderId="45" xfId="0" applyNumberFormat="1" applyFont="1" applyFill="1" applyBorder="1" applyAlignment="1">
      <alignment horizontal="right"/>
    </xf>
    <xf numFmtId="49" fontId="4" fillId="2" borderId="45" xfId="0" applyNumberFormat="1" applyFont="1" applyFill="1" applyBorder="1" applyAlignment="1">
      <alignment horizontal="right" wrapText="1"/>
    </xf>
    <xf numFmtId="14" fontId="4" fillId="2" borderId="45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>
      <alignment vertical="center" wrapText="1"/>
    </xf>
    <xf numFmtId="49" fontId="4" fillId="2" borderId="44" xfId="0" applyNumberFormat="1" applyFont="1" applyFill="1" applyBorder="1" applyAlignment="1">
      <alignment horizontal="left" wrapText="1"/>
    </xf>
    <xf numFmtId="0" fontId="5" fillId="2" borderId="46" xfId="0" applyFont="1" applyFill="1" applyBorder="1" applyAlignment="1"/>
    <xf numFmtId="0" fontId="0" fillId="2" borderId="47" xfId="0" applyFont="1" applyFill="1" applyBorder="1" applyAlignment="1"/>
    <xf numFmtId="0" fontId="2" fillId="2" borderId="48" xfId="0" applyFont="1" applyFill="1" applyBorder="1" applyAlignment="1">
      <alignment wrapText="1"/>
    </xf>
    <xf numFmtId="14" fontId="2" fillId="2" borderId="49" xfId="0" applyNumberFormat="1" applyFont="1" applyFill="1" applyBorder="1" applyAlignment="1"/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0" fontId="2" fillId="2" borderId="48" xfId="0" applyFont="1" applyFill="1" applyBorder="1" applyAlignment="1">
      <alignment horizontal="justify" wrapText="1"/>
    </xf>
    <xf numFmtId="0" fontId="2" fillId="2" borderId="50" xfId="0" applyFont="1" applyFill="1" applyBorder="1" applyAlignment="1"/>
    <xf numFmtId="0" fontId="2" fillId="2" borderId="51" xfId="0" applyFont="1" applyFill="1" applyBorder="1" applyAlignment="1">
      <alignment horizontal="left"/>
    </xf>
    <xf numFmtId="0" fontId="2" fillId="2" borderId="51" xfId="0" applyFont="1" applyFill="1" applyBorder="1" applyAlignment="1"/>
    <xf numFmtId="49" fontId="4" fillId="2" borderId="44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3" fontId="4" fillId="2" borderId="44" xfId="0" applyNumberFormat="1" applyFont="1" applyFill="1" applyBorder="1" applyAlignment="1">
      <alignment horizontal="right" wrapText="1"/>
    </xf>
    <xf numFmtId="49" fontId="4" fillId="2" borderId="44" xfId="0" applyNumberFormat="1" applyFont="1" applyFill="1" applyBorder="1" applyAlignment="1">
      <alignment horizontal="right" wrapText="1"/>
    </xf>
    <xf numFmtId="49" fontId="1" fillId="5" borderId="52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3" fontId="2" fillId="2" borderId="51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49" fontId="4" fillId="2" borderId="44" xfId="0" applyNumberFormat="1" applyFont="1" applyFill="1" applyBorder="1" applyAlignment="1">
      <alignment horizontal="center" wrapText="1"/>
    </xf>
    <xf numFmtId="49" fontId="1" fillId="3" borderId="52" xfId="0" applyNumberFormat="1" applyFont="1" applyFill="1" applyBorder="1" applyAlignment="1">
      <alignment horizontal="center" vertical="center"/>
    </xf>
    <xf numFmtId="49" fontId="1" fillId="3" borderId="52" xfId="0" applyNumberFormat="1" applyFont="1" applyFill="1" applyBorder="1" applyAlignment="1">
      <alignment horizontal="center" vertical="center" wrapText="1"/>
    </xf>
    <xf numFmtId="49" fontId="3" fillId="3" borderId="54" xfId="0" applyNumberFormat="1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3" fontId="4" fillId="2" borderId="44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horizontal="center"/>
    </xf>
    <xf numFmtId="3" fontId="4" fillId="2" borderId="55" xfId="0" applyNumberFormat="1" applyFont="1" applyFill="1" applyBorder="1" applyAlignment="1"/>
    <xf numFmtId="3" fontId="4" fillId="2" borderId="44" xfId="0" applyNumberFormat="1" applyFont="1" applyFill="1" applyBorder="1" applyAlignment="1"/>
    <xf numFmtId="49" fontId="4" fillId="2" borderId="55" xfId="0" applyNumberFormat="1" applyFont="1" applyFill="1" applyBorder="1" applyAlignment="1"/>
    <xf numFmtId="3" fontId="7" fillId="3" borderId="9" xfId="0" applyNumberFormat="1" applyFont="1" applyFill="1" applyBorder="1" applyAlignment="1">
      <alignment vertical="center"/>
    </xf>
    <xf numFmtId="3" fontId="13" fillId="8" borderId="42" xfId="0" applyNumberFormat="1" applyFont="1" applyFill="1" applyBorder="1" applyAlignment="1">
      <alignment vertical="center"/>
    </xf>
    <xf numFmtId="3" fontId="13" fillId="8" borderId="43" xfId="0" applyNumberFormat="1" applyFont="1" applyFill="1" applyBorder="1" applyAlignment="1">
      <alignment vertical="center"/>
    </xf>
    <xf numFmtId="0" fontId="0" fillId="2" borderId="11" xfId="0" applyFont="1" applyFill="1" applyBorder="1" applyAlignment="1"/>
    <xf numFmtId="49" fontId="1" fillId="3" borderId="56" xfId="0" applyNumberFormat="1" applyFont="1" applyFill="1" applyBorder="1" applyAlignment="1">
      <alignment vertical="center" wrapText="1"/>
    </xf>
    <xf numFmtId="0" fontId="2" fillId="2" borderId="57" xfId="0" applyFont="1" applyFill="1" applyBorder="1" applyAlignment="1"/>
    <xf numFmtId="49" fontId="4" fillId="2" borderId="58" xfId="0" applyNumberFormat="1" applyFont="1" applyFill="1" applyBorder="1" applyAlignment="1">
      <alignment horizontal="right" vertical="center" wrapText="1"/>
    </xf>
    <xf numFmtId="49" fontId="18" fillId="9" borderId="29" xfId="0" applyNumberFormat="1" applyFont="1" applyFill="1" applyBorder="1" applyAlignment="1">
      <alignment vertical="center"/>
    </xf>
    <xf numFmtId="0" fontId="13" fillId="9" borderId="30" xfId="0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0" fontId="4" fillId="2" borderId="44" xfId="0" applyFont="1" applyFill="1" applyBorder="1" applyAlignment="1">
      <alignment wrapText="1"/>
    </xf>
    <xf numFmtId="49" fontId="3" fillId="3" borderId="11" xfId="0" applyNumberFormat="1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49" fontId="6" fillId="3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4" fillId="2" borderId="44" xfId="0" applyNumberFormat="1" applyFont="1" applyFill="1" applyBorder="1" applyAlignment="1">
      <alignment horizontal="center" wrapText="1"/>
    </xf>
    <xf numFmtId="0" fontId="4" fillId="2" borderId="3" xfId="0" applyNumberFormat="1" applyFont="1" applyFill="1" applyBorder="1" applyAlignment="1">
      <alignment horizontal="center" wrapText="1"/>
    </xf>
    <xf numFmtId="0" fontId="4" fillId="2" borderId="3" xfId="0" applyNumberFormat="1" applyFont="1" applyFill="1" applyBorder="1" applyAlignment="1">
      <alignment horizontal="center"/>
    </xf>
    <xf numFmtId="3" fontId="3" fillId="3" borderId="54" xfId="0" applyNumberFormat="1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0"/>
          <a:ext cx="5686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85"/>
  <sheetViews>
    <sheetView showGridLines="0" tabSelected="1" topLeftCell="A61" workbookViewId="0">
      <selection activeCell="K76" sqref="K76"/>
    </sheetView>
  </sheetViews>
  <sheetFormatPr baseColWidth="10" defaultColWidth="10.85546875" defaultRowHeight="11.25" customHeight="1" x14ac:dyDescent="0.25"/>
  <cols>
    <col min="2" max="2" width="18.42578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2" spans="2:7" ht="15" customHeight="1" x14ac:dyDescent="0.25">
      <c r="B2" s="2"/>
      <c r="C2" s="2"/>
      <c r="D2" s="2"/>
      <c r="E2" s="2"/>
      <c r="F2" s="2"/>
      <c r="G2" s="2"/>
    </row>
    <row r="3" spans="2:7" ht="15" customHeight="1" x14ac:dyDescent="0.25">
      <c r="B3" s="2"/>
      <c r="C3" s="2"/>
      <c r="D3" s="2"/>
      <c r="E3" s="2"/>
      <c r="F3" s="2"/>
      <c r="G3" s="2"/>
    </row>
    <row r="4" spans="2:7" ht="15" customHeight="1" x14ac:dyDescent="0.25">
      <c r="B4" s="2"/>
      <c r="C4" s="2"/>
      <c r="D4" s="2"/>
      <c r="E4" s="2"/>
      <c r="F4" s="2"/>
      <c r="G4" s="2"/>
    </row>
    <row r="5" spans="2:7" ht="15" customHeight="1" x14ac:dyDescent="0.25">
      <c r="B5" s="2"/>
      <c r="C5" s="2"/>
      <c r="D5" s="2"/>
      <c r="E5" s="2"/>
      <c r="F5" s="2"/>
      <c r="G5" s="2"/>
    </row>
    <row r="6" spans="2:7" ht="15" customHeight="1" x14ac:dyDescent="0.25">
      <c r="B6" s="2"/>
      <c r="C6" s="2"/>
      <c r="D6" s="2"/>
      <c r="E6" s="2"/>
      <c r="F6" s="2"/>
      <c r="G6" s="2"/>
    </row>
    <row r="7" spans="2:7" ht="15" customHeight="1" x14ac:dyDescent="0.25">
      <c r="B7" s="92"/>
      <c r="C7" s="92"/>
      <c r="D7" s="92"/>
      <c r="E7" s="92"/>
      <c r="F7" s="92"/>
      <c r="G7" s="92"/>
    </row>
    <row r="8" spans="2:7" ht="15" customHeight="1" x14ac:dyDescent="0.25">
      <c r="B8" s="132"/>
      <c r="C8" s="132"/>
      <c r="D8" s="132"/>
      <c r="E8" s="132"/>
      <c r="F8" s="132"/>
      <c r="G8" s="132"/>
    </row>
    <row r="9" spans="2:7" ht="12" customHeight="1" x14ac:dyDescent="0.25">
      <c r="B9" s="133" t="s">
        <v>0</v>
      </c>
      <c r="C9" s="101" t="s">
        <v>67</v>
      </c>
      <c r="D9" s="134"/>
      <c r="E9" s="140" t="s">
        <v>98</v>
      </c>
      <c r="F9" s="141"/>
      <c r="G9" s="127">
        <v>8500</v>
      </c>
    </row>
    <row r="10" spans="2:7" ht="15" x14ac:dyDescent="0.25">
      <c r="B10" s="89" t="s">
        <v>1</v>
      </c>
      <c r="C10" s="135" t="s">
        <v>68</v>
      </c>
      <c r="D10" s="91"/>
      <c r="E10" s="138" t="s">
        <v>2</v>
      </c>
      <c r="F10" s="139"/>
      <c r="G10" s="101" t="s">
        <v>100</v>
      </c>
    </row>
    <row r="11" spans="2:7" ht="18" customHeight="1" x14ac:dyDescent="0.25">
      <c r="B11" s="89" t="s">
        <v>3</v>
      </c>
      <c r="C11" s="86" t="s">
        <v>4</v>
      </c>
      <c r="D11" s="91"/>
      <c r="E11" s="138" t="s">
        <v>99</v>
      </c>
      <c r="F11" s="139"/>
      <c r="G11" s="127">
        <v>1000</v>
      </c>
    </row>
    <row r="12" spans="2:7" ht="11.25" customHeight="1" x14ac:dyDescent="0.25">
      <c r="B12" s="89" t="s">
        <v>5</v>
      </c>
      <c r="C12" s="87" t="s">
        <v>65</v>
      </c>
      <c r="D12" s="91"/>
      <c r="E12" s="102" t="s">
        <v>6</v>
      </c>
      <c r="F12" s="103"/>
      <c r="G12" s="104">
        <f>(G9*G11)</f>
        <v>8500000</v>
      </c>
    </row>
    <row r="13" spans="2:7" ht="15" x14ac:dyDescent="0.25">
      <c r="B13" s="90" t="s">
        <v>7</v>
      </c>
      <c r="C13" s="86" t="s">
        <v>66</v>
      </c>
      <c r="D13" s="91"/>
      <c r="E13" s="138" t="s">
        <v>8</v>
      </c>
      <c r="F13" s="139"/>
      <c r="G13" s="105" t="s">
        <v>69</v>
      </c>
    </row>
    <row r="14" spans="2:7" ht="13.5" customHeight="1" x14ac:dyDescent="0.25">
      <c r="B14" s="89" t="s">
        <v>9</v>
      </c>
      <c r="C14" s="86" t="s">
        <v>66</v>
      </c>
      <c r="D14" s="91"/>
      <c r="E14" s="138" t="s">
        <v>10</v>
      </c>
      <c r="F14" s="139"/>
      <c r="G14" s="101" t="s">
        <v>101</v>
      </c>
    </row>
    <row r="15" spans="2:7" ht="25.5" x14ac:dyDescent="0.25">
      <c r="B15" s="89" t="s">
        <v>11</v>
      </c>
      <c r="C15" s="88">
        <v>44935</v>
      </c>
      <c r="D15" s="91"/>
      <c r="E15" s="142" t="s">
        <v>12</v>
      </c>
      <c r="F15" s="143"/>
      <c r="G15" s="105" t="s">
        <v>70</v>
      </c>
    </row>
    <row r="16" spans="2:7" ht="12" customHeight="1" x14ac:dyDescent="0.25">
      <c r="B16" s="93"/>
      <c r="C16" s="94"/>
      <c r="D16" s="95"/>
      <c r="E16" s="96"/>
      <c r="F16" s="96"/>
      <c r="G16" s="97"/>
    </row>
    <row r="17" spans="2:7" ht="12" customHeight="1" x14ac:dyDescent="0.25">
      <c r="B17" s="144" t="s">
        <v>13</v>
      </c>
      <c r="C17" s="145"/>
      <c r="D17" s="145"/>
      <c r="E17" s="145"/>
      <c r="F17" s="145"/>
      <c r="G17" s="145"/>
    </row>
    <row r="18" spans="2:7" ht="12" customHeight="1" x14ac:dyDescent="0.25">
      <c r="B18" s="98"/>
      <c r="C18" s="99"/>
      <c r="D18" s="99"/>
      <c r="E18" s="99"/>
      <c r="F18" s="100"/>
      <c r="G18" s="100"/>
    </row>
    <row r="19" spans="2:7" ht="12" customHeight="1" x14ac:dyDescent="0.25">
      <c r="B19" s="106" t="s">
        <v>14</v>
      </c>
      <c r="C19" s="107"/>
      <c r="D19" s="108"/>
      <c r="E19" s="108"/>
      <c r="F19" s="108"/>
      <c r="G19" s="108"/>
    </row>
    <row r="20" spans="2:7" ht="24" customHeight="1" x14ac:dyDescent="0.25">
      <c r="B20" s="110" t="s">
        <v>15</v>
      </c>
      <c r="C20" s="110" t="s">
        <v>16</v>
      </c>
      <c r="D20" s="110" t="s">
        <v>17</v>
      </c>
      <c r="E20" s="110" t="s">
        <v>18</v>
      </c>
      <c r="F20" s="110" t="s">
        <v>19</v>
      </c>
      <c r="G20" s="110" t="s">
        <v>20</v>
      </c>
    </row>
    <row r="21" spans="2:7" ht="12.75" customHeight="1" x14ac:dyDescent="0.25">
      <c r="B21" s="115" t="s">
        <v>71</v>
      </c>
      <c r="C21" s="116" t="s">
        <v>21</v>
      </c>
      <c r="D21" s="146">
        <v>10</v>
      </c>
      <c r="E21" s="116" t="s">
        <v>72</v>
      </c>
      <c r="F21" s="104">
        <v>20000</v>
      </c>
      <c r="G21" s="104">
        <f>(D21*F21)</f>
        <v>200000</v>
      </c>
    </row>
    <row r="22" spans="2:7" ht="12.75" customHeight="1" x14ac:dyDescent="0.25">
      <c r="B22" s="115" t="s">
        <v>73</v>
      </c>
      <c r="C22" s="116" t="s">
        <v>21</v>
      </c>
      <c r="D22" s="146">
        <v>5</v>
      </c>
      <c r="E22" s="116" t="s">
        <v>74</v>
      </c>
      <c r="F22" s="104">
        <v>20000</v>
      </c>
      <c r="G22" s="104">
        <f t="shared" ref="G22:G24" si="0">(D22*F22)</f>
        <v>100000</v>
      </c>
    </row>
    <row r="23" spans="2:7" ht="12.75" customHeight="1" x14ac:dyDescent="0.25">
      <c r="B23" s="115" t="s">
        <v>75</v>
      </c>
      <c r="C23" s="116" t="s">
        <v>21</v>
      </c>
      <c r="D23" s="146">
        <v>10</v>
      </c>
      <c r="E23" s="116" t="s">
        <v>76</v>
      </c>
      <c r="F23" s="104">
        <v>20000</v>
      </c>
      <c r="G23" s="104">
        <f t="shared" si="0"/>
        <v>200000</v>
      </c>
    </row>
    <row r="24" spans="2:7" ht="12.75" customHeight="1" x14ac:dyDescent="0.25">
      <c r="B24" s="115" t="s">
        <v>77</v>
      </c>
      <c r="C24" s="116" t="s">
        <v>21</v>
      </c>
      <c r="D24" s="146">
        <v>1</v>
      </c>
      <c r="E24" s="116" t="s">
        <v>78</v>
      </c>
      <c r="F24" s="104">
        <v>20000</v>
      </c>
      <c r="G24" s="104">
        <f t="shared" si="0"/>
        <v>20000</v>
      </c>
    </row>
    <row r="25" spans="2:7" ht="12.75" customHeight="1" x14ac:dyDescent="0.25">
      <c r="B25" s="115" t="s">
        <v>79</v>
      </c>
      <c r="C25" s="116" t="s">
        <v>21</v>
      </c>
      <c r="D25" s="146">
        <v>200</v>
      </c>
      <c r="E25" s="116" t="s">
        <v>80</v>
      </c>
      <c r="F25" s="104">
        <v>20000</v>
      </c>
      <c r="G25" s="104">
        <f>(D25*F25)</f>
        <v>4000000</v>
      </c>
    </row>
    <row r="26" spans="2:7" ht="12.75" customHeight="1" x14ac:dyDescent="0.25">
      <c r="B26" s="111" t="s">
        <v>22</v>
      </c>
      <c r="C26" s="112"/>
      <c r="D26" s="112"/>
      <c r="E26" s="112"/>
      <c r="F26" s="113"/>
      <c r="G26" s="114">
        <f>SUM(G21:G25)</f>
        <v>4520000</v>
      </c>
    </row>
    <row r="27" spans="2:7" ht="12" customHeight="1" x14ac:dyDescent="0.25">
      <c r="B27" s="98"/>
      <c r="C27" s="100"/>
      <c r="D27" s="100"/>
      <c r="E27" s="100"/>
      <c r="F27" s="109"/>
      <c r="G27" s="109"/>
    </row>
    <row r="28" spans="2:7" ht="12" customHeight="1" x14ac:dyDescent="0.25">
      <c r="B28" s="7" t="s">
        <v>23</v>
      </c>
      <c r="C28" s="8"/>
      <c r="D28" s="9"/>
      <c r="E28" s="9"/>
      <c r="F28" s="10"/>
      <c r="G28" s="10"/>
    </row>
    <row r="29" spans="2:7" ht="24" customHeight="1" x14ac:dyDescent="0.25">
      <c r="B29" s="117" t="s">
        <v>15</v>
      </c>
      <c r="C29" s="118" t="s">
        <v>16</v>
      </c>
      <c r="D29" s="118" t="s">
        <v>17</v>
      </c>
      <c r="E29" s="117" t="s">
        <v>18</v>
      </c>
      <c r="F29" s="118" t="s">
        <v>19</v>
      </c>
      <c r="G29" s="117" t="s">
        <v>20</v>
      </c>
    </row>
    <row r="30" spans="2:7" ht="12" customHeight="1" x14ac:dyDescent="0.25">
      <c r="B30" s="122" t="s">
        <v>64</v>
      </c>
      <c r="C30" s="123" t="s">
        <v>64</v>
      </c>
      <c r="D30" s="123">
        <v>0</v>
      </c>
      <c r="E30" s="115" t="s">
        <v>64</v>
      </c>
      <c r="F30" s="124">
        <v>0</v>
      </c>
      <c r="G30" s="104">
        <f>(D30*F30)</f>
        <v>0</v>
      </c>
    </row>
    <row r="31" spans="2:7" ht="12" customHeight="1" x14ac:dyDescent="0.25">
      <c r="B31" s="119" t="s">
        <v>24</v>
      </c>
      <c r="C31" s="120"/>
      <c r="D31" s="120"/>
      <c r="E31" s="120"/>
      <c r="F31" s="121"/>
      <c r="G31" s="149">
        <f>G30</f>
        <v>0</v>
      </c>
    </row>
    <row r="32" spans="2:7" ht="12" customHeight="1" x14ac:dyDescent="0.25">
      <c r="B32" s="11"/>
      <c r="C32" s="12"/>
      <c r="D32" s="12"/>
      <c r="E32" s="12"/>
      <c r="F32" s="13"/>
      <c r="G32" s="13"/>
    </row>
    <row r="33" spans="2:11" ht="12" customHeight="1" x14ac:dyDescent="0.25">
      <c r="B33" s="7" t="s">
        <v>25</v>
      </c>
      <c r="C33" s="8"/>
      <c r="D33" s="9"/>
      <c r="E33" s="9"/>
      <c r="F33" s="10"/>
      <c r="G33" s="10"/>
    </row>
    <row r="34" spans="2:11" ht="24" customHeight="1" x14ac:dyDescent="0.25">
      <c r="B34" s="14" t="s">
        <v>15</v>
      </c>
      <c r="C34" s="14" t="s">
        <v>16</v>
      </c>
      <c r="D34" s="14" t="s">
        <v>17</v>
      </c>
      <c r="E34" s="14" t="s">
        <v>18</v>
      </c>
      <c r="F34" s="15" t="s">
        <v>19</v>
      </c>
      <c r="G34" s="14" t="s">
        <v>20</v>
      </c>
    </row>
    <row r="35" spans="2:11" ht="12.75" customHeight="1" x14ac:dyDescent="0.25">
      <c r="B35" s="3" t="s">
        <v>81</v>
      </c>
      <c r="C35" s="6" t="s">
        <v>63</v>
      </c>
      <c r="D35" s="147">
        <v>4</v>
      </c>
      <c r="E35" s="6" t="s">
        <v>82</v>
      </c>
      <c r="F35" s="5">
        <v>20000</v>
      </c>
      <c r="G35" s="5">
        <f>(D35*F35)</f>
        <v>80000</v>
      </c>
    </row>
    <row r="36" spans="2:11" ht="12.75" customHeight="1" x14ac:dyDescent="0.25">
      <c r="B36" s="16" t="s">
        <v>26</v>
      </c>
      <c r="C36" s="17"/>
      <c r="D36" s="17"/>
      <c r="E36" s="17"/>
      <c r="F36" s="18"/>
      <c r="G36" s="19">
        <f>SUM(G35:G35)</f>
        <v>80000</v>
      </c>
    </row>
    <row r="37" spans="2:11" ht="12" customHeight="1" x14ac:dyDescent="0.25">
      <c r="B37" s="11"/>
      <c r="C37" s="12"/>
      <c r="D37" s="12"/>
      <c r="E37" s="12"/>
      <c r="F37" s="13"/>
      <c r="G37" s="13"/>
    </row>
    <row r="38" spans="2:11" ht="12" customHeight="1" x14ac:dyDescent="0.25">
      <c r="B38" s="7" t="s">
        <v>27</v>
      </c>
      <c r="C38" s="8"/>
      <c r="D38" s="9"/>
      <c r="E38" s="9"/>
      <c r="F38" s="10"/>
      <c r="G38" s="10"/>
    </row>
    <row r="39" spans="2:11" ht="24" customHeight="1" x14ac:dyDescent="0.25">
      <c r="B39" s="15" t="s">
        <v>28</v>
      </c>
      <c r="C39" s="15" t="s">
        <v>29</v>
      </c>
      <c r="D39" s="15" t="s">
        <v>30</v>
      </c>
      <c r="E39" s="15" t="s">
        <v>18</v>
      </c>
      <c r="F39" s="15" t="s">
        <v>19</v>
      </c>
      <c r="G39" s="15" t="s">
        <v>20</v>
      </c>
      <c r="K39" s="85"/>
    </row>
    <row r="40" spans="2:11" ht="12.75" customHeight="1" x14ac:dyDescent="0.25">
      <c r="B40" s="22" t="s">
        <v>31</v>
      </c>
      <c r="C40" s="23"/>
      <c r="D40" s="23"/>
      <c r="E40" s="23"/>
      <c r="F40" s="21"/>
      <c r="G40" s="21"/>
    </row>
    <row r="41" spans="2:11" ht="12.75" customHeight="1" x14ac:dyDescent="0.25">
      <c r="B41" s="4" t="s">
        <v>83</v>
      </c>
      <c r="C41" s="20" t="s">
        <v>32</v>
      </c>
      <c r="D41" s="148">
        <v>300</v>
      </c>
      <c r="E41" s="20" t="s">
        <v>84</v>
      </c>
      <c r="F41" s="21">
        <v>1231</v>
      </c>
      <c r="G41" s="21">
        <f>(D41*F41)*1.19</f>
        <v>439467</v>
      </c>
    </row>
    <row r="42" spans="2:11" ht="12.75" customHeight="1" x14ac:dyDescent="0.25">
      <c r="B42" s="4" t="s">
        <v>85</v>
      </c>
      <c r="C42" s="20" t="s">
        <v>32</v>
      </c>
      <c r="D42" s="148">
        <v>150</v>
      </c>
      <c r="E42" s="20" t="s">
        <v>84</v>
      </c>
      <c r="F42" s="21">
        <v>890</v>
      </c>
      <c r="G42" s="21">
        <f>(D42*F42)*1.19</f>
        <v>158865</v>
      </c>
    </row>
    <row r="43" spans="2:11" ht="12.75" customHeight="1" x14ac:dyDescent="0.25">
      <c r="B43" s="4" t="s">
        <v>86</v>
      </c>
      <c r="C43" s="20" t="s">
        <v>32</v>
      </c>
      <c r="D43" s="148">
        <v>400</v>
      </c>
      <c r="E43" s="20" t="s">
        <v>87</v>
      </c>
      <c r="F43" s="21">
        <v>780</v>
      </c>
      <c r="G43" s="21">
        <f>(D43*F43)*1.19</f>
        <v>371280</v>
      </c>
    </row>
    <row r="44" spans="2:11" ht="12.75" customHeight="1" x14ac:dyDescent="0.25">
      <c r="B44" s="22" t="s">
        <v>33</v>
      </c>
      <c r="C44" s="23"/>
      <c r="D44" s="23"/>
      <c r="E44" s="23"/>
      <c r="F44" s="21"/>
      <c r="G44" s="21"/>
    </row>
    <row r="45" spans="2:11" ht="12.75" customHeight="1" x14ac:dyDescent="0.25">
      <c r="B45" s="4" t="s">
        <v>88</v>
      </c>
      <c r="C45" s="20" t="s">
        <v>34</v>
      </c>
      <c r="D45" s="148">
        <v>2</v>
      </c>
      <c r="E45" s="20" t="s">
        <v>89</v>
      </c>
      <c r="F45" s="21">
        <v>20850</v>
      </c>
      <c r="G45" s="21">
        <f>(D45*F45)*1.19</f>
        <v>49623</v>
      </c>
    </row>
    <row r="46" spans="2:11" ht="12.75" customHeight="1" x14ac:dyDescent="0.25">
      <c r="B46" s="4" t="s">
        <v>90</v>
      </c>
      <c r="C46" s="20" t="s">
        <v>34</v>
      </c>
      <c r="D46" s="148">
        <v>2</v>
      </c>
      <c r="E46" s="20" t="s">
        <v>91</v>
      </c>
      <c r="F46" s="21">
        <v>13000</v>
      </c>
      <c r="G46" s="21">
        <f>(D46*F46)*1.19</f>
        <v>30940</v>
      </c>
    </row>
    <row r="47" spans="2:11" ht="12.75" customHeight="1" x14ac:dyDescent="0.25">
      <c r="B47" s="22" t="s">
        <v>92</v>
      </c>
      <c r="C47" s="23"/>
      <c r="D47" s="23"/>
      <c r="E47" s="23"/>
      <c r="F47" s="21"/>
      <c r="G47" s="21"/>
    </row>
    <row r="48" spans="2:11" ht="12.75" customHeight="1" x14ac:dyDescent="0.25">
      <c r="B48" s="128" t="s">
        <v>93</v>
      </c>
      <c r="C48" s="20" t="s">
        <v>34</v>
      </c>
      <c r="D48" s="125">
        <v>3</v>
      </c>
      <c r="E48" s="125" t="s">
        <v>94</v>
      </c>
      <c r="F48" s="126">
        <v>16000</v>
      </c>
      <c r="G48" s="21">
        <f>(D48*F48)*1.19</f>
        <v>57120</v>
      </c>
    </row>
    <row r="49" spans="2:7" ht="13.5" customHeight="1" x14ac:dyDescent="0.25">
      <c r="B49" s="24" t="s">
        <v>35</v>
      </c>
      <c r="C49" s="25"/>
      <c r="D49" s="25"/>
      <c r="E49" s="25"/>
      <c r="F49" s="26"/>
      <c r="G49" s="19">
        <f>SUM(G40:G48)</f>
        <v>1107295</v>
      </c>
    </row>
    <row r="50" spans="2:7" ht="12" customHeight="1" x14ac:dyDescent="0.25">
      <c r="B50" s="11"/>
      <c r="C50" s="12"/>
      <c r="D50" s="12"/>
      <c r="E50" s="27"/>
      <c r="F50" s="13"/>
      <c r="G50" s="13"/>
    </row>
    <row r="51" spans="2:7" ht="12" customHeight="1" x14ac:dyDescent="0.25">
      <c r="B51" s="7" t="s">
        <v>36</v>
      </c>
      <c r="C51" s="8"/>
      <c r="D51" s="9"/>
      <c r="E51" s="9"/>
      <c r="F51" s="10"/>
      <c r="G51" s="10"/>
    </row>
    <row r="52" spans="2:7" ht="24" customHeight="1" x14ac:dyDescent="0.25">
      <c r="B52" s="14" t="s">
        <v>37</v>
      </c>
      <c r="C52" s="15" t="s">
        <v>29</v>
      </c>
      <c r="D52" s="15" t="s">
        <v>30</v>
      </c>
      <c r="E52" s="14" t="s">
        <v>18</v>
      </c>
      <c r="F52" s="15" t="s">
        <v>19</v>
      </c>
      <c r="G52" s="14" t="s">
        <v>20</v>
      </c>
    </row>
    <row r="53" spans="2:7" ht="12.75" customHeight="1" x14ac:dyDescent="0.25">
      <c r="B53" s="3" t="s">
        <v>95</v>
      </c>
      <c r="C53" s="20" t="s">
        <v>96</v>
      </c>
      <c r="D53" s="150">
        <v>10</v>
      </c>
      <c r="E53" s="6" t="s">
        <v>97</v>
      </c>
      <c r="F53" s="28">
        <v>30000</v>
      </c>
      <c r="G53" s="21">
        <f>(D53*F53)</f>
        <v>300000</v>
      </c>
    </row>
    <row r="54" spans="2:7" ht="13.5" customHeight="1" x14ac:dyDescent="0.25">
      <c r="B54" s="29" t="s">
        <v>38</v>
      </c>
      <c r="C54" s="30"/>
      <c r="D54" s="30"/>
      <c r="E54" s="30"/>
      <c r="F54" s="31"/>
      <c r="G54" s="129">
        <f>SUM(G53)</f>
        <v>300000</v>
      </c>
    </row>
    <row r="55" spans="2:7" ht="12" customHeight="1" x14ac:dyDescent="0.25">
      <c r="B55" s="46"/>
      <c r="C55" s="46"/>
      <c r="D55" s="46"/>
      <c r="E55" s="46"/>
      <c r="F55" s="47"/>
      <c r="G55" s="47"/>
    </row>
    <row r="56" spans="2:7" ht="12" customHeight="1" x14ac:dyDescent="0.25">
      <c r="B56" s="48" t="s">
        <v>39</v>
      </c>
      <c r="C56" s="49"/>
      <c r="D56" s="49"/>
      <c r="E56" s="49"/>
      <c r="F56" s="49"/>
      <c r="G56" s="50">
        <f>G26+G30+G36+G49+G54</f>
        <v>6007295</v>
      </c>
    </row>
    <row r="57" spans="2:7" ht="12" customHeight="1" x14ac:dyDescent="0.25">
      <c r="B57" s="51" t="s">
        <v>40</v>
      </c>
      <c r="C57" s="33"/>
      <c r="D57" s="33"/>
      <c r="E57" s="33"/>
      <c r="F57" s="33"/>
      <c r="G57" s="52">
        <f>G56*0.05</f>
        <v>300364.75</v>
      </c>
    </row>
    <row r="58" spans="2:7" ht="12" customHeight="1" x14ac:dyDescent="0.25">
      <c r="B58" s="53" t="s">
        <v>41</v>
      </c>
      <c r="C58" s="32"/>
      <c r="D58" s="32"/>
      <c r="E58" s="32"/>
      <c r="F58" s="32"/>
      <c r="G58" s="54">
        <f>G57+G56</f>
        <v>6307659.75</v>
      </c>
    </row>
    <row r="59" spans="2:7" ht="12" customHeight="1" x14ac:dyDescent="0.25">
      <c r="B59" s="51" t="s">
        <v>42</v>
      </c>
      <c r="C59" s="33"/>
      <c r="D59" s="33"/>
      <c r="E59" s="33"/>
      <c r="F59" s="33"/>
      <c r="G59" s="52">
        <f>G12</f>
        <v>8500000</v>
      </c>
    </row>
    <row r="60" spans="2:7" ht="12" customHeight="1" x14ac:dyDescent="0.25">
      <c r="B60" s="55" t="s">
        <v>43</v>
      </c>
      <c r="C60" s="56"/>
      <c r="D60" s="56"/>
      <c r="E60" s="56"/>
      <c r="F60" s="56"/>
      <c r="G60" s="57">
        <f>G59-G58</f>
        <v>2192340.25</v>
      </c>
    </row>
    <row r="61" spans="2:7" ht="12" customHeight="1" x14ac:dyDescent="0.25">
      <c r="B61" s="44" t="s">
        <v>44</v>
      </c>
      <c r="C61" s="45"/>
      <c r="D61" s="45"/>
      <c r="E61" s="45"/>
      <c r="F61" s="45"/>
      <c r="G61" s="41"/>
    </row>
    <row r="62" spans="2:7" ht="12.75" customHeight="1" thickBot="1" x14ac:dyDescent="0.3">
      <c r="B62" s="58"/>
      <c r="C62" s="45"/>
      <c r="D62" s="45"/>
      <c r="E62" s="45"/>
      <c r="F62" s="45"/>
      <c r="G62" s="41"/>
    </row>
    <row r="63" spans="2:7" ht="12" customHeight="1" x14ac:dyDescent="0.25">
      <c r="B63" s="70" t="s">
        <v>45</v>
      </c>
      <c r="C63" s="71"/>
      <c r="D63" s="71"/>
      <c r="E63" s="71"/>
      <c r="F63" s="72"/>
      <c r="G63" s="41"/>
    </row>
    <row r="64" spans="2:7" ht="12" customHeight="1" x14ac:dyDescent="0.25">
      <c r="B64" s="73" t="s">
        <v>46</v>
      </c>
      <c r="C64" s="43"/>
      <c r="D64" s="43"/>
      <c r="E64" s="43"/>
      <c r="F64" s="74"/>
      <c r="G64" s="41"/>
    </row>
    <row r="65" spans="2:7" ht="12" customHeight="1" x14ac:dyDescent="0.25">
      <c r="B65" s="73" t="s">
        <v>47</v>
      </c>
      <c r="C65" s="43"/>
      <c r="D65" s="43"/>
      <c r="E65" s="43"/>
      <c r="F65" s="74"/>
      <c r="G65" s="41"/>
    </row>
    <row r="66" spans="2:7" ht="12" customHeight="1" x14ac:dyDescent="0.25">
      <c r="B66" s="73" t="s">
        <v>48</v>
      </c>
      <c r="C66" s="43"/>
      <c r="D66" s="43"/>
      <c r="E66" s="43"/>
      <c r="F66" s="74"/>
      <c r="G66" s="41"/>
    </row>
    <row r="67" spans="2:7" ht="12" customHeight="1" x14ac:dyDescent="0.25">
      <c r="B67" s="73" t="s">
        <v>49</v>
      </c>
      <c r="C67" s="43"/>
      <c r="D67" s="43"/>
      <c r="E67" s="43"/>
      <c r="F67" s="74"/>
      <c r="G67" s="41"/>
    </row>
    <row r="68" spans="2:7" ht="12" customHeight="1" x14ac:dyDescent="0.25">
      <c r="B68" s="73" t="s">
        <v>50</v>
      </c>
      <c r="C68" s="43"/>
      <c r="D68" s="43"/>
      <c r="E68" s="43"/>
      <c r="F68" s="74"/>
      <c r="G68" s="41"/>
    </row>
    <row r="69" spans="2:7" ht="12.75" customHeight="1" thickBot="1" x14ac:dyDescent="0.3">
      <c r="B69" s="75" t="s">
        <v>51</v>
      </c>
      <c r="C69" s="76"/>
      <c r="D69" s="76"/>
      <c r="E69" s="76"/>
      <c r="F69" s="77"/>
      <c r="G69" s="41"/>
    </row>
    <row r="70" spans="2:7" ht="12.75" customHeight="1" x14ac:dyDescent="0.25">
      <c r="B70" s="68"/>
      <c r="C70" s="43"/>
      <c r="D70" s="43"/>
      <c r="E70" s="43"/>
      <c r="F70" s="43"/>
      <c r="G70" s="41"/>
    </row>
    <row r="71" spans="2:7" ht="15" customHeight="1" thickBot="1" x14ac:dyDescent="0.3">
      <c r="B71" s="136" t="s">
        <v>52</v>
      </c>
      <c r="C71" s="137"/>
      <c r="D71" s="67"/>
      <c r="E71" s="34"/>
      <c r="F71" s="34"/>
      <c r="G71" s="41"/>
    </row>
    <row r="72" spans="2:7" ht="12" customHeight="1" x14ac:dyDescent="0.25">
      <c r="B72" s="60" t="s">
        <v>37</v>
      </c>
      <c r="C72" s="35" t="s">
        <v>53</v>
      </c>
      <c r="D72" s="61" t="s">
        <v>54</v>
      </c>
      <c r="E72" s="34"/>
      <c r="F72" s="34"/>
      <c r="G72" s="41"/>
    </row>
    <row r="73" spans="2:7" ht="12" customHeight="1" x14ac:dyDescent="0.25">
      <c r="B73" s="62" t="s">
        <v>55</v>
      </c>
      <c r="C73" s="36">
        <v>4520000</v>
      </c>
      <c r="D73" s="63">
        <f>(C73/C79)</f>
        <v>0.71658906458928762</v>
      </c>
      <c r="E73" s="34"/>
      <c r="F73" s="34"/>
      <c r="G73" s="41"/>
    </row>
    <row r="74" spans="2:7" ht="12" customHeight="1" x14ac:dyDescent="0.25">
      <c r="B74" s="62" t="s">
        <v>56</v>
      </c>
      <c r="C74" s="37">
        <v>0</v>
      </c>
      <c r="D74" s="63">
        <f>C74/G56</f>
        <v>0</v>
      </c>
      <c r="E74" s="34"/>
      <c r="F74" s="34"/>
      <c r="G74" s="41"/>
    </row>
    <row r="75" spans="2:7" ht="12" customHeight="1" x14ac:dyDescent="0.25">
      <c r="B75" s="62" t="s">
        <v>57</v>
      </c>
      <c r="C75" s="36">
        <v>80000</v>
      </c>
      <c r="D75" s="63">
        <f>(C75/C79)</f>
        <v>1.268299229361571E-2</v>
      </c>
      <c r="E75" s="34"/>
      <c r="F75" s="34"/>
      <c r="G75" s="41"/>
    </row>
    <row r="76" spans="2:7" ht="12" customHeight="1" x14ac:dyDescent="0.25">
      <c r="B76" s="62" t="s">
        <v>28</v>
      </c>
      <c r="C76" s="36">
        <f>G49</f>
        <v>1107295</v>
      </c>
      <c r="D76" s="63">
        <f>(C76/C79)</f>
        <v>0.17554767439699009</v>
      </c>
      <c r="E76" s="34"/>
      <c r="F76" s="34"/>
      <c r="G76" s="41"/>
    </row>
    <row r="77" spans="2:7" ht="12" customHeight="1" x14ac:dyDescent="0.25">
      <c r="B77" s="62" t="s">
        <v>58</v>
      </c>
      <c r="C77" s="38">
        <f>G54</f>
        <v>300000</v>
      </c>
      <c r="D77" s="63">
        <f>(C77/C79)</f>
        <v>4.7561221101058912E-2</v>
      </c>
      <c r="E77" s="40"/>
      <c r="F77" s="40"/>
      <c r="G77" s="41"/>
    </row>
    <row r="78" spans="2:7" ht="12" customHeight="1" x14ac:dyDescent="0.25">
      <c r="B78" s="62" t="s">
        <v>59</v>
      </c>
      <c r="C78" s="38">
        <f>G57</f>
        <v>300364.75</v>
      </c>
      <c r="D78" s="63">
        <f>(C78/C79)</f>
        <v>4.7619047619047616E-2</v>
      </c>
      <c r="E78" s="40"/>
      <c r="F78" s="40"/>
      <c r="G78" s="41"/>
    </row>
    <row r="79" spans="2:7" ht="12.75" customHeight="1" thickBot="1" x14ac:dyDescent="0.3">
      <c r="B79" s="64" t="s">
        <v>60</v>
      </c>
      <c r="C79" s="65">
        <f>SUM(C73:C78)</f>
        <v>6307659.75</v>
      </c>
      <c r="D79" s="66">
        <f>SUM(D73:D78)</f>
        <v>0.99999999999999978</v>
      </c>
      <c r="E79" s="40"/>
      <c r="F79" s="40"/>
      <c r="G79" s="41"/>
    </row>
    <row r="80" spans="2:7" ht="12" customHeight="1" x14ac:dyDescent="0.25">
      <c r="B80" s="58"/>
      <c r="C80" s="45"/>
      <c r="D80" s="45"/>
      <c r="E80" s="45"/>
      <c r="F80" s="45"/>
      <c r="G80" s="41"/>
    </row>
    <row r="81" spans="2:7" ht="12.75" customHeight="1" x14ac:dyDescent="0.25">
      <c r="B81" s="59"/>
      <c r="C81" s="45"/>
      <c r="D81" s="45"/>
      <c r="E81" s="45"/>
      <c r="F81" s="45"/>
      <c r="G81" s="41"/>
    </row>
    <row r="82" spans="2:7" ht="12" customHeight="1" thickBot="1" x14ac:dyDescent="0.3">
      <c r="B82" s="79"/>
      <c r="C82" s="80" t="s">
        <v>61</v>
      </c>
      <c r="D82" s="81"/>
      <c r="E82" s="82"/>
      <c r="F82" s="39"/>
      <c r="G82" s="41"/>
    </row>
    <row r="83" spans="2:7" ht="12" customHeight="1" x14ac:dyDescent="0.25">
      <c r="B83" s="83" t="s">
        <v>102</v>
      </c>
      <c r="C83" s="130">
        <v>7000</v>
      </c>
      <c r="D83" s="130">
        <v>8500</v>
      </c>
      <c r="E83" s="131">
        <v>10000</v>
      </c>
      <c r="F83" s="78"/>
      <c r="G83" s="42"/>
    </row>
    <row r="84" spans="2:7" ht="12.75" customHeight="1" thickBot="1" x14ac:dyDescent="0.3">
      <c r="B84" s="64" t="s">
        <v>103</v>
      </c>
      <c r="C84" s="65">
        <f>(G58/C83)</f>
        <v>901.09424999999999</v>
      </c>
      <c r="D84" s="65">
        <f>(G58/D83)</f>
        <v>742.07761764705879</v>
      </c>
      <c r="E84" s="84">
        <f>(G58/E83)</f>
        <v>630.76597500000003</v>
      </c>
      <c r="F84" s="78"/>
      <c r="G84" s="42"/>
    </row>
    <row r="85" spans="2:7" ht="15.6" customHeight="1" x14ac:dyDescent="0.25">
      <c r="B85" s="69" t="s">
        <v>62</v>
      </c>
      <c r="C85" s="43"/>
      <c r="D85" s="43"/>
      <c r="E85" s="43"/>
      <c r="F85" s="43"/>
      <c r="G85" s="43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5" scale="7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Frambuesa</vt:lpstr>
      <vt:lpstr>Frambuesa!Área_de_impresión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2023-02-27T17:25:51Z</cp:lastPrinted>
  <dcterms:created xsi:type="dcterms:W3CDTF">2020-11-27T12:49:26Z</dcterms:created>
  <dcterms:modified xsi:type="dcterms:W3CDTF">2023-02-27T17:48:00Z</dcterms:modified>
</cp:coreProperties>
</file>