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CUNCO\"/>
    </mc:Choice>
  </mc:AlternateContent>
  <bookViews>
    <workbookView xWindow="0" yWindow="0" windowWidth="20490" windowHeight="6420"/>
  </bookViews>
  <sheets>
    <sheet name="Frambues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8" i="1" l="1"/>
  <c r="G74" i="1"/>
  <c r="G73" i="1"/>
  <c r="G72" i="1"/>
  <c r="G71" i="1"/>
  <c r="G69" i="1"/>
  <c r="G66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81" i="1" l="1"/>
  <c r="G80" i="1"/>
  <c r="G77" i="1"/>
  <c r="G76" i="1"/>
  <c r="G70" i="1"/>
  <c r="G68" i="1"/>
  <c r="G25" i="1" l="1"/>
  <c r="G24" i="1"/>
  <c r="G23" i="1"/>
  <c r="C112" i="1" l="1"/>
  <c r="D109" i="1" s="1"/>
  <c r="G86" i="1"/>
  <c r="G87" i="1" s="1"/>
  <c r="G65" i="1"/>
  <c r="G22" i="1"/>
  <c r="G21" i="1"/>
  <c r="G20" i="1"/>
  <c r="G11" i="1"/>
  <c r="G92" i="1" s="1"/>
  <c r="G50" i="1" l="1"/>
  <c r="D106" i="1"/>
  <c r="D110" i="1"/>
  <c r="D111" i="1"/>
  <c r="D108" i="1"/>
  <c r="G82" i="1"/>
  <c r="D112" i="1" l="1"/>
  <c r="G89" i="1"/>
  <c r="G90" i="1" s="1"/>
  <c r="G91" i="1" s="1"/>
  <c r="D117" i="1" l="1"/>
  <c r="G93" i="1"/>
  <c r="C117" i="1"/>
  <c r="E117" i="1"/>
</calcChain>
</file>

<file path=xl/sharedStrings.xml><?xml version="1.0" encoding="utf-8"?>
<sst xmlns="http://schemas.openxmlformats.org/spreadsheetml/2006/main" count="232" uniqueCount="129">
  <si>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</si>
  <si>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</si>
  <si>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</si>
  <si>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</si>
  <si>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</si>
  <si>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</si>
  <si>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</si>
  <si>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</si>
  <si>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</si>
  <si>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</si>
  <si>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</si>
  <si>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</si>
  <si>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</si>
  <si>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</si>
  <si>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</si>
  <si>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</si>
  <si>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</si>
  <si>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</si>
  <si>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</si>
  <si>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</si>
  <si>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</si>
  <si>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</si>
  <si>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</si>
  <si>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</si>
  <si>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</si>
  <si>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</si>
  <si>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</si>
  <si>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</si>
  <si>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</si>
  <si>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</si>
  <si>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</si>
  <si>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</si>
  <si>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</si>
  <si>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</si>
  <si>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</si>
  <si>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</si>
  <si>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</si>
  <si>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</si>
  <si>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</si>
  <si>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</si>
  <si>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</si>
  <si>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</si>
  <si>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</si>
  <si>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</si>
  <si>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</si>
  <si>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</si>
  <si>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</si>
  <si>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</si>
  <si>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</si>
  <si>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</si>
  <si>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</si>
  <si>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</si>
  <si>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</si>
  <si>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</si>
  <si>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</si>
  <si>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</si>
  <si>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</si>
  <si>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</si>
  <si>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</si>
  <si>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</si>
  <si>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Araucanía</t>
  </si>
  <si>
    <t>Cosecha</t>
  </si>
  <si>
    <t>FUNGICIDAS</t>
  </si>
  <si>
    <t>Urea</t>
  </si>
  <si>
    <t>Lt</t>
  </si>
  <si>
    <t>Un.</t>
  </si>
  <si>
    <t>HERITAGE</t>
  </si>
  <si>
    <t>Junio</t>
  </si>
  <si>
    <t>Poda</t>
  </si>
  <si>
    <t>Recoger restos Poda</t>
  </si>
  <si>
    <t>Aplicación Fertilizantes (2)</t>
  </si>
  <si>
    <t>Aplicación Fungicida</t>
  </si>
  <si>
    <t>Aplicación insecticida</t>
  </si>
  <si>
    <t>Riego</t>
  </si>
  <si>
    <t>Aplicación Bioestimulante</t>
  </si>
  <si>
    <t>Control Malezas</t>
  </si>
  <si>
    <t>Junio-Septiembre</t>
  </si>
  <si>
    <t>Septiembre</t>
  </si>
  <si>
    <t>Octubre-Noviembre</t>
  </si>
  <si>
    <t>Octubre</t>
  </si>
  <si>
    <t>Noviembre</t>
  </si>
  <si>
    <t>Acomodar Alambres</t>
  </si>
  <si>
    <t>Poda en Verde</t>
  </si>
  <si>
    <t>Diciembre</t>
  </si>
  <si>
    <t>Aplicación Fertilizantes</t>
  </si>
  <si>
    <t>Enero</t>
  </si>
  <si>
    <t>Apliocación Fertilizantes</t>
  </si>
  <si>
    <t>Febrero</t>
  </si>
  <si>
    <t>Riegos</t>
  </si>
  <si>
    <t>Marzo</t>
  </si>
  <si>
    <t>Noviembre-Marzo</t>
  </si>
  <si>
    <t>Embalaje</t>
  </si>
  <si>
    <t>INSECTICIDAS</t>
  </si>
  <si>
    <t>Punto 70 WP</t>
  </si>
  <si>
    <t>Mezcla PK</t>
  </si>
  <si>
    <t>Nitrato de Calcio</t>
  </si>
  <si>
    <t>Sulfato de Potasio</t>
  </si>
  <si>
    <t>Fartum</t>
  </si>
  <si>
    <t>Stimplex</t>
  </si>
  <si>
    <t>Frutaliv</t>
  </si>
  <si>
    <t>Julio</t>
  </si>
  <si>
    <t>Septiembre-Febrero</t>
  </si>
  <si>
    <t>Septiembre-Octubre</t>
  </si>
  <si>
    <t>Octubre-Febrero</t>
  </si>
  <si>
    <t>Noviembre-Enero</t>
  </si>
  <si>
    <t>Simazina</t>
  </si>
  <si>
    <t>Paraquat</t>
  </si>
  <si>
    <t>Hache Uno 2000</t>
  </si>
  <si>
    <t>Agosto-Marzo</t>
  </si>
  <si>
    <t>Captan 80 WP</t>
  </si>
  <si>
    <t>Rovral 4 Flo</t>
  </si>
  <si>
    <t>Noviembre-Diciembre</t>
  </si>
  <si>
    <t>RENDIMIENTO (Kg./Há.)</t>
  </si>
  <si>
    <t>PRECIO ESPERADO ($/Kg.)</t>
  </si>
  <si>
    <t>kg</t>
  </si>
  <si>
    <t>Bifentril</t>
  </si>
  <si>
    <t>Cunco</t>
  </si>
  <si>
    <t>Cunco , Melipeuco</t>
  </si>
  <si>
    <t>Heladas - Sequia</t>
  </si>
  <si>
    <t>ESCENARIOS COSTO UNITARIO  ($/kilos)</t>
  </si>
  <si>
    <t>Costo unitario ($/kilo) (*)</t>
  </si>
  <si>
    <t>Rendimiento (kilos/há)</t>
  </si>
  <si>
    <t>$/há</t>
  </si>
  <si>
    <t>Noviembre-Febrero</t>
  </si>
  <si>
    <t>Flete a punto de venta</t>
  </si>
  <si>
    <t>Enero -Marzo 2024</t>
  </si>
  <si>
    <t xml:space="preserve"> Enero - marzo 2024</t>
  </si>
  <si>
    <t>Consumo local</t>
  </si>
  <si>
    <r>
      <t>FRAMBUESA</t>
    </r>
    <r>
      <rPr>
        <sz val="8"/>
        <rFont val="Arial Narrow"/>
        <family val="2"/>
      </rPr>
      <t xml:space="preserve"> 2° AÑO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</si>
</sst>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/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1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0" fillId="0" borderId="20" xfId="0" applyNumberFormat="1" applyFont="1" applyBorder="1" applyAlignment="1"/>
    <xf numFmtId="0" fontId="2" fillId="2" borderId="53" xfId="0" applyFont="1" applyFill="1" applyBorder="1" applyAlignment="1">
      <alignment horizontal="center"/>
    </xf>
    <xf numFmtId="0" fontId="2" fillId="2" borderId="53" xfId="0" applyFont="1" applyFill="1" applyBorder="1" applyAlignment="1"/>
    <xf numFmtId="3" fontId="2" fillId="2" borderId="53" xfId="0" applyNumberFormat="1" applyFont="1" applyFill="1" applyBorder="1" applyAlignment="1"/>
    <xf numFmtId="49" fontId="2" fillId="2" borderId="53" xfId="0" applyNumberFormat="1" applyFont="1" applyFill="1" applyBorder="1" applyAlignment="1"/>
    <xf numFmtId="49" fontId="2" fillId="2" borderId="5" xfId="0" applyNumberFormat="1" applyFont="1" applyFill="1" applyBorder="1" applyAlignment="1">
      <alignment wrapText="1"/>
    </xf>
    <xf numFmtId="0" fontId="2" fillId="2" borderId="6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2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2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12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2" fillId="3" borderId="13" xfId="0" applyNumberFormat="1" applyFont="1" applyFill="1" applyBorder="1" applyAlignment="1">
      <alignment horizontal="center" vertical="center"/>
    </xf>
    <xf numFmtId="49" fontId="12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2" fillId="3" borderId="11" xfId="0" applyNumberFormat="1" applyFont="1" applyFill="1" applyBorder="1" applyAlignment="1">
      <alignment horizontal="center" vertical="center"/>
    </xf>
    <xf numFmtId="49" fontId="12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2" fillId="5" borderId="24" xfId="0" applyNumberFormat="1" applyFont="1" applyFill="1" applyBorder="1" applyAlignment="1">
      <alignment vertical="center"/>
    </xf>
    <xf numFmtId="0" fontId="12" fillId="5" borderId="25" xfId="0" applyFont="1" applyFill="1" applyBorder="1" applyAlignment="1">
      <alignment vertical="center"/>
    </xf>
    <xf numFmtId="164" fontId="12" fillId="5" borderId="26" xfId="0" applyNumberFormat="1" applyFont="1" applyFill="1" applyBorder="1" applyAlignment="1">
      <alignment vertical="center"/>
    </xf>
    <xf numFmtId="49" fontId="12" fillId="3" borderId="27" xfId="0" applyNumberFormat="1" applyFont="1" applyFill="1" applyBorder="1" applyAlignment="1">
      <alignment vertical="center"/>
    </xf>
    <xf numFmtId="0" fontId="12" fillId="3" borderId="13" xfId="0" applyFont="1" applyFill="1" applyBorder="1" applyAlignment="1">
      <alignment vertical="center"/>
    </xf>
    <xf numFmtId="164" fontId="12" fillId="3" borderId="28" xfId="0" applyNumberFormat="1" applyFont="1" applyFill="1" applyBorder="1" applyAlignment="1">
      <alignment vertical="center"/>
    </xf>
    <xf numFmtId="49" fontId="12" fillId="5" borderId="27" xfId="0" applyNumberFormat="1" applyFont="1" applyFill="1" applyBorder="1" applyAlignment="1">
      <alignment vertical="center"/>
    </xf>
    <xf numFmtId="0" fontId="12" fillId="5" borderId="13" xfId="0" applyFont="1" applyFill="1" applyBorder="1" applyAlignment="1">
      <alignment vertical="center"/>
    </xf>
    <xf numFmtId="164" fontId="12" fillId="5" borderId="28" xfId="0" applyNumberFormat="1" applyFont="1" applyFill="1" applyBorder="1" applyAlignment="1">
      <alignment vertical="center"/>
    </xf>
    <xf numFmtId="49" fontId="12" fillId="5" borderId="29" xfId="0" applyNumberFormat="1" applyFont="1" applyFill="1" applyBorder="1" applyAlignment="1">
      <alignment vertical="center"/>
    </xf>
    <xf numFmtId="0" fontId="12" fillId="5" borderId="30" xfId="0" applyFont="1" applyFill="1" applyBorder="1" applyAlignment="1">
      <alignment vertical="center"/>
    </xf>
    <xf numFmtId="0" fontId="2" fillId="2" borderId="56" xfId="0" applyFont="1" applyFill="1" applyBorder="1" applyAlignment="1">
      <alignment wrapText="1"/>
    </xf>
    <xf numFmtId="49" fontId="12" fillId="3" borderId="54" xfId="0" applyNumberFormat="1" applyFont="1" applyFill="1" applyBorder="1" applyAlignment="1">
      <alignment vertical="center" wrapText="1"/>
    </xf>
    <xf numFmtId="49" fontId="2" fillId="2" borderId="54" xfId="0" applyNumberFormat="1" applyFont="1" applyFill="1" applyBorder="1" applyAlignment="1">
      <alignment vertical="center" wrapText="1"/>
    </xf>
    <xf numFmtId="49" fontId="2" fillId="2" borderId="55" xfId="0" applyNumberFormat="1" applyFont="1" applyFill="1" applyBorder="1" applyAlignment="1">
      <alignment horizontal="left"/>
    </xf>
    <xf numFmtId="49" fontId="2" fillId="2" borderId="55" xfId="0" applyNumberFormat="1" applyFont="1" applyFill="1" applyBorder="1" applyAlignment="1">
      <alignment horizontal="left" vertical="center" wrapText="1"/>
    </xf>
    <xf numFmtId="49" fontId="2" fillId="2" borderId="55" xfId="0" applyNumberFormat="1" applyFont="1" applyFill="1" applyBorder="1" applyAlignment="1">
      <alignment horizontal="left" wrapText="1"/>
    </xf>
    <xf numFmtId="14" fontId="2" fillId="2" borderId="55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wrapText="1"/>
    </xf>
    <xf numFmtId="164" fontId="12" fillId="5" borderId="30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2" fillId="3" borderId="5" xfId="0" applyNumberFormat="1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vertical="center"/>
    </xf>
    <xf numFmtId="49" fontId="14" fillId="8" borderId="38" xfId="0" applyNumberFormat="1" applyFont="1" applyFill="1" applyBorder="1" applyAlignment="1">
      <alignment vertical="center"/>
    </xf>
    <xf numFmtId="0" fontId="4" fillId="8" borderId="39" xfId="0" applyFont="1" applyFill="1" applyBorder="1" applyAlignment="1">
      <alignment vertical="center"/>
    </xf>
    <xf numFmtId="0" fontId="2" fillId="8" borderId="40" xfId="0" applyFont="1" applyFill="1" applyBorder="1" applyAlignment="1"/>
    <xf numFmtId="0" fontId="2" fillId="6" borderId="20" xfId="0" applyFont="1" applyFill="1" applyBorder="1" applyAlignment="1"/>
    <xf numFmtId="49" fontId="4" fillId="7" borderId="31" xfId="0" applyNumberFormat="1" applyFont="1" applyFill="1" applyBorder="1" applyAlignment="1">
      <alignment vertical="center"/>
    </xf>
    <xf numFmtId="49" fontId="4" fillId="7" borderId="21" xfId="0" applyNumberFormat="1" applyFont="1" applyFill="1" applyBorder="1" applyAlignment="1">
      <alignment vertical="center"/>
    </xf>
    <xf numFmtId="49" fontId="2" fillId="7" borderId="32" xfId="0" applyNumberFormat="1" applyFont="1" applyFill="1" applyBorder="1" applyAlignment="1"/>
    <xf numFmtId="49" fontId="4" fillId="2" borderId="33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9" fontId="2" fillId="2" borderId="34" xfId="0" applyNumberFormat="1" applyFont="1" applyFill="1" applyBorder="1" applyAlignment="1"/>
    <xf numFmtId="0" fontId="4" fillId="2" borderId="5" xfId="0" applyNumberFormat="1" applyFont="1" applyFill="1" applyBorder="1" applyAlignment="1">
      <alignment vertical="center"/>
    </xf>
    <xf numFmtId="165" fontId="4" fillId="2" borderId="5" xfId="0" applyNumberFormat="1" applyFont="1" applyFill="1" applyBorder="1" applyAlignment="1">
      <alignment vertical="center"/>
    </xf>
    <xf numFmtId="0" fontId="12" fillId="6" borderId="20" xfId="0" applyFont="1" applyFill="1" applyBorder="1" applyAlignment="1">
      <alignment vertical="center"/>
    </xf>
    <xf numFmtId="49" fontId="4" fillId="7" borderId="35" xfId="0" applyNumberFormat="1" applyFont="1" applyFill="1" applyBorder="1" applyAlignment="1">
      <alignment vertical="center"/>
    </xf>
    <xf numFmtId="165" fontId="4" fillId="7" borderId="36" xfId="0" applyNumberFormat="1" applyFont="1" applyFill="1" applyBorder="1" applyAlignment="1">
      <alignment vertical="center"/>
    </xf>
    <xf numFmtId="9" fontId="4" fillId="7" borderId="37" xfId="0" applyNumberFormat="1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12" fillId="8" borderId="19" xfId="0" applyFont="1" applyFill="1" applyBorder="1" applyAlignment="1">
      <alignment vertical="center"/>
    </xf>
    <xf numFmtId="49" fontId="14" fillId="8" borderId="20" xfId="0" applyNumberFormat="1" applyFont="1" applyFill="1" applyBorder="1" applyAlignment="1">
      <alignment vertical="center"/>
    </xf>
    <xf numFmtId="0" fontId="12" fillId="8" borderId="20" xfId="0" applyFont="1" applyFill="1" applyBorder="1" applyAlignment="1">
      <alignment vertical="center"/>
    </xf>
    <xf numFmtId="0" fontId="12" fillId="8" borderId="49" xfId="0" applyFont="1" applyFill="1" applyBorder="1" applyAlignment="1">
      <alignment vertical="center"/>
    </xf>
    <xf numFmtId="49" fontId="4" fillId="7" borderId="50" xfId="0" applyNumberFormat="1" applyFont="1" applyFill="1" applyBorder="1" applyAlignment="1">
      <alignment vertical="center"/>
    </xf>
    <xf numFmtId="3" fontId="4" fillId="7" borderId="51" xfId="0" applyNumberFormat="1" applyFont="1" applyFill="1" applyBorder="1" applyAlignment="1">
      <alignment vertical="center"/>
    </xf>
    <xf numFmtId="3" fontId="4" fillId="7" borderId="52" xfId="0" applyNumberFormat="1" applyFont="1" applyFill="1" applyBorder="1" applyAlignment="1">
      <alignment vertical="center"/>
    </xf>
    <xf numFmtId="3" fontId="4" fillId="7" borderId="36" xfId="0" applyNumberFormat="1" applyFont="1" applyFill="1" applyBorder="1" applyAlignment="1">
      <alignment vertical="center"/>
    </xf>
    <xf numFmtId="3" fontId="4" fillId="7" borderId="37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114299</xdr:rowOff>
    </xdr:from>
    <xdr:to>
      <xdr:col>7</xdr:col>
      <xdr:colOff>0</xdr:colOff>
      <xdr:row>7</xdr:row>
      <xdr:rowOff>12030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14299"/>
          <a:ext cx="5848350" cy="1231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8"/>
  <sheetViews>
    <sheetView showGridLines="0" tabSelected="1" workbookViewId="0">
      <selection activeCell="L9" sqref="L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140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4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2" customHeight="1" x14ac:dyDescent="0.25">
      <c r="A8" s="31"/>
      <c r="B8" s="97" t="s">
        <v>0</v>
      </c>
      <c r="C8" s="99" t="s">
        <v>128</v>
      </c>
      <c r="D8" s="52"/>
      <c r="E8" s="113" t="s">
        <v>112</v>
      </c>
      <c r="F8" s="114"/>
      <c r="G8" s="103">
        <v>12750</v>
      </c>
    </row>
    <row r="9" spans="1:7" ht="38.25" customHeight="1" x14ac:dyDescent="0.25">
      <c r="A9" s="31"/>
      <c r="B9" s="98" t="s">
        <v>1</v>
      </c>
      <c r="C9" s="100" t="s">
        <v>66</v>
      </c>
      <c r="D9" s="52"/>
      <c r="E9" s="111" t="s">
        <v>2</v>
      </c>
      <c r="F9" s="112"/>
      <c r="G9" s="104" t="s">
        <v>126</v>
      </c>
    </row>
    <row r="10" spans="1:7" ht="18" customHeight="1" x14ac:dyDescent="0.25">
      <c r="A10" s="31"/>
      <c r="B10" s="98" t="s">
        <v>3</v>
      </c>
      <c r="C10" s="99" t="s">
        <v>4</v>
      </c>
      <c r="D10" s="52"/>
      <c r="E10" s="111" t="s">
        <v>113</v>
      </c>
      <c r="F10" s="112"/>
      <c r="G10" s="103">
        <v>2000</v>
      </c>
    </row>
    <row r="11" spans="1:7" ht="11.25" customHeight="1" x14ac:dyDescent="0.25">
      <c r="A11" s="31"/>
      <c r="B11" s="98" t="s">
        <v>5</v>
      </c>
      <c r="C11" s="101" t="s">
        <v>60</v>
      </c>
      <c r="D11" s="52"/>
      <c r="E11" s="109" t="s">
        <v>6</v>
      </c>
      <c r="F11" s="110"/>
      <c r="G11" s="105">
        <f>(G8*G10)</f>
        <v>25500000</v>
      </c>
    </row>
    <row r="12" spans="1:7" ht="11.25" customHeight="1" x14ac:dyDescent="0.25">
      <c r="A12" s="31"/>
      <c r="B12" s="98" t="s">
        <v>7</v>
      </c>
      <c r="C12" s="99" t="s">
        <v>116</v>
      </c>
      <c r="D12" s="52"/>
      <c r="E12" s="111" t="s">
        <v>8</v>
      </c>
      <c r="F12" s="112"/>
      <c r="G12" s="104" t="s">
        <v>127</v>
      </c>
    </row>
    <row r="13" spans="1:7" ht="13.5" customHeight="1" x14ac:dyDescent="0.25">
      <c r="A13" s="31"/>
      <c r="B13" s="98" t="s">
        <v>9</v>
      </c>
      <c r="C13" s="99" t="s">
        <v>117</v>
      </c>
      <c r="D13" s="52"/>
      <c r="E13" s="111" t="s">
        <v>10</v>
      </c>
      <c r="F13" s="112"/>
      <c r="G13" s="104" t="s">
        <v>125</v>
      </c>
    </row>
    <row r="14" spans="1:7" ht="25.5" customHeight="1" x14ac:dyDescent="0.25">
      <c r="A14" s="31"/>
      <c r="B14" s="98" t="s">
        <v>11</v>
      </c>
      <c r="C14" s="102">
        <v>45017</v>
      </c>
      <c r="D14" s="52"/>
      <c r="E14" s="115" t="s">
        <v>12</v>
      </c>
      <c r="F14" s="116"/>
      <c r="G14" s="106" t="s">
        <v>118</v>
      </c>
    </row>
    <row r="15" spans="1:7" ht="12" customHeight="1" x14ac:dyDescent="0.25">
      <c r="A15" s="2"/>
      <c r="B15" s="96"/>
      <c r="C15" s="53"/>
      <c r="D15" s="54"/>
      <c r="E15" s="55"/>
      <c r="F15" s="55"/>
      <c r="G15" s="56"/>
    </row>
    <row r="16" spans="1:7" ht="12" customHeight="1" x14ac:dyDescent="0.25">
      <c r="A16" s="6"/>
      <c r="B16" s="117" t="s">
        <v>13</v>
      </c>
      <c r="C16" s="118"/>
      <c r="D16" s="118"/>
      <c r="E16" s="118"/>
      <c r="F16" s="118"/>
      <c r="G16" s="118"/>
    </row>
    <row r="17" spans="1:7" ht="12" customHeight="1" x14ac:dyDescent="0.25">
      <c r="A17" s="2"/>
      <c r="B17" s="57"/>
      <c r="C17" s="58"/>
      <c r="D17" s="58"/>
      <c r="E17" s="58"/>
      <c r="F17" s="59"/>
      <c r="G17" s="59"/>
    </row>
    <row r="18" spans="1:7" ht="12" customHeight="1" x14ac:dyDescent="0.25">
      <c r="A18" s="3"/>
      <c r="B18" s="60" t="s">
        <v>14</v>
      </c>
      <c r="C18" s="61"/>
      <c r="D18" s="62"/>
      <c r="E18" s="62"/>
      <c r="F18" s="62"/>
      <c r="G18" s="62"/>
    </row>
    <row r="19" spans="1:7" ht="24" customHeight="1" x14ac:dyDescent="0.25">
      <c r="A19" s="6"/>
      <c r="B19" s="63" t="s">
        <v>15</v>
      </c>
      <c r="C19" s="63" t="s">
        <v>16</v>
      </c>
      <c r="D19" s="63" t="s">
        <v>17</v>
      </c>
      <c r="E19" s="63" t="s">
        <v>18</v>
      </c>
      <c r="F19" s="63" t="s">
        <v>19</v>
      </c>
      <c r="G19" s="63" t="s">
        <v>20</v>
      </c>
    </row>
    <row r="20" spans="1:7" ht="12.75" customHeight="1" x14ac:dyDescent="0.25">
      <c r="A20" s="6"/>
      <c r="B20" s="108" t="s">
        <v>75</v>
      </c>
      <c r="C20" s="7" t="s">
        <v>21</v>
      </c>
      <c r="D20" s="8">
        <v>1</v>
      </c>
      <c r="E20" s="4" t="s">
        <v>67</v>
      </c>
      <c r="F20" s="5">
        <v>30000</v>
      </c>
      <c r="G20" s="5">
        <f>(D20*F20)</f>
        <v>30000</v>
      </c>
    </row>
    <row r="21" spans="1:7" ht="16.5" customHeight="1" x14ac:dyDescent="0.25">
      <c r="A21" s="6"/>
      <c r="B21" s="108" t="s">
        <v>68</v>
      </c>
      <c r="C21" s="7" t="s">
        <v>21</v>
      </c>
      <c r="D21" s="8">
        <v>24</v>
      </c>
      <c r="E21" s="4" t="s">
        <v>67</v>
      </c>
      <c r="F21" s="5">
        <v>30000</v>
      </c>
      <c r="G21" s="5">
        <f>(D21*F21)</f>
        <v>720000</v>
      </c>
    </row>
    <row r="22" spans="1:7" ht="12.75" customHeight="1" x14ac:dyDescent="0.25">
      <c r="A22" s="6"/>
      <c r="B22" s="108" t="s">
        <v>69</v>
      </c>
      <c r="C22" s="7" t="s">
        <v>21</v>
      </c>
      <c r="D22" s="8">
        <v>2</v>
      </c>
      <c r="E22" s="4" t="s">
        <v>67</v>
      </c>
      <c r="F22" s="5">
        <v>30000</v>
      </c>
      <c r="G22" s="5">
        <f>(D22*F22)</f>
        <v>60000</v>
      </c>
    </row>
    <row r="23" spans="1:7" ht="12.75" customHeight="1" x14ac:dyDescent="0.25">
      <c r="A23" s="6"/>
      <c r="B23" s="108" t="s">
        <v>70</v>
      </c>
      <c r="C23" s="7" t="s">
        <v>21</v>
      </c>
      <c r="D23" s="8">
        <v>0.4</v>
      </c>
      <c r="E23" s="4" t="s">
        <v>76</v>
      </c>
      <c r="F23" s="5">
        <v>30000</v>
      </c>
      <c r="G23" s="5">
        <f t="shared" ref="G23:G49" si="0">D23*F23</f>
        <v>12000</v>
      </c>
    </row>
    <row r="24" spans="1:7" ht="12.75" customHeight="1" x14ac:dyDescent="0.25">
      <c r="A24" s="6"/>
      <c r="B24" s="108" t="s">
        <v>75</v>
      </c>
      <c r="C24" s="7" t="s">
        <v>21</v>
      </c>
      <c r="D24" s="8">
        <v>4</v>
      </c>
      <c r="E24" s="4" t="s">
        <v>77</v>
      </c>
      <c r="F24" s="5">
        <v>30000</v>
      </c>
      <c r="G24" s="5">
        <f t="shared" si="0"/>
        <v>120000</v>
      </c>
    </row>
    <row r="25" spans="1:7" ht="12.75" customHeight="1" x14ac:dyDescent="0.25">
      <c r="A25" s="6"/>
      <c r="B25" s="108" t="s">
        <v>70</v>
      </c>
      <c r="C25" s="7" t="s">
        <v>21</v>
      </c>
      <c r="D25" s="8">
        <v>0.4</v>
      </c>
      <c r="E25" s="4" t="s">
        <v>78</v>
      </c>
      <c r="F25" s="5">
        <v>30000</v>
      </c>
      <c r="G25" s="5">
        <f t="shared" si="0"/>
        <v>12000</v>
      </c>
    </row>
    <row r="26" spans="1:7" ht="12.75" customHeight="1" x14ac:dyDescent="0.25">
      <c r="A26" s="6"/>
      <c r="B26" s="108" t="s">
        <v>71</v>
      </c>
      <c r="C26" s="7" t="s">
        <v>21</v>
      </c>
      <c r="D26" s="8">
        <v>1</v>
      </c>
      <c r="E26" s="4" t="s">
        <v>79</v>
      </c>
      <c r="F26" s="5">
        <v>30000</v>
      </c>
      <c r="G26" s="5">
        <f t="shared" si="0"/>
        <v>30000</v>
      </c>
    </row>
    <row r="27" spans="1:7" ht="12.75" customHeight="1" x14ac:dyDescent="0.25">
      <c r="A27" s="6"/>
      <c r="B27" s="108" t="s">
        <v>72</v>
      </c>
      <c r="C27" s="7" t="s">
        <v>21</v>
      </c>
      <c r="D27" s="8">
        <v>1</v>
      </c>
      <c r="E27" s="4" t="s">
        <v>79</v>
      </c>
      <c r="F27" s="5">
        <v>30000</v>
      </c>
      <c r="G27" s="5">
        <f t="shared" si="0"/>
        <v>30000</v>
      </c>
    </row>
    <row r="28" spans="1:7" ht="12.75" customHeight="1" x14ac:dyDescent="0.25">
      <c r="A28" s="6"/>
      <c r="B28" s="108" t="s">
        <v>73</v>
      </c>
      <c r="C28" s="7" t="s">
        <v>21</v>
      </c>
      <c r="D28" s="8">
        <v>1</v>
      </c>
      <c r="E28" s="4" t="s">
        <v>79</v>
      </c>
      <c r="F28" s="5">
        <v>30000</v>
      </c>
      <c r="G28" s="5">
        <f t="shared" si="0"/>
        <v>30000</v>
      </c>
    </row>
    <row r="29" spans="1:7" ht="12.75" customHeight="1" x14ac:dyDescent="0.25">
      <c r="A29" s="6"/>
      <c r="B29" s="108" t="s">
        <v>74</v>
      </c>
      <c r="C29" s="7" t="s">
        <v>21</v>
      </c>
      <c r="D29" s="8">
        <v>1</v>
      </c>
      <c r="E29" s="4" t="s">
        <v>80</v>
      </c>
      <c r="F29" s="5">
        <v>30000</v>
      </c>
      <c r="G29" s="5">
        <f t="shared" si="0"/>
        <v>30000</v>
      </c>
    </row>
    <row r="30" spans="1:7" ht="12.75" customHeight="1" x14ac:dyDescent="0.25">
      <c r="A30" s="6"/>
      <c r="B30" s="108" t="s">
        <v>75</v>
      </c>
      <c r="C30" s="7" t="s">
        <v>21</v>
      </c>
      <c r="D30" s="8">
        <v>4</v>
      </c>
      <c r="E30" s="4" t="s">
        <v>80</v>
      </c>
      <c r="F30" s="5">
        <v>30000</v>
      </c>
      <c r="G30" s="5">
        <f t="shared" si="0"/>
        <v>120000</v>
      </c>
    </row>
    <row r="31" spans="1:7" ht="12.75" customHeight="1" x14ac:dyDescent="0.25">
      <c r="A31" s="6"/>
      <c r="B31" s="108" t="s">
        <v>81</v>
      </c>
      <c r="C31" s="7" t="s">
        <v>21</v>
      </c>
      <c r="D31" s="8">
        <v>8</v>
      </c>
      <c r="E31" s="4" t="s">
        <v>80</v>
      </c>
      <c r="F31" s="5">
        <v>30000</v>
      </c>
      <c r="G31" s="5">
        <f t="shared" si="0"/>
        <v>240000</v>
      </c>
    </row>
    <row r="32" spans="1:7" ht="12.75" customHeight="1" x14ac:dyDescent="0.25">
      <c r="A32" s="6"/>
      <c r="B32" s="108" t="s">
        <v>71</v>
      </c>
      <c r="C32" s="7" t="s">
        <v>21</v>
      </c>
      <c r="D32" s="8">
        <v>1</v>
      </c>
      <c r="E32" s="4" t="s">
        <v>80</v>
      </c>
      <c r="F32" s="5">
        <v>30000</v>
      </c>
      <c r="G32" s="5">
        <f t="shared" si="0"/>
        <v>30000</v>
      </c>
    </row>
    <row r="33" spans="1:7" ht="12.75" customHeight="1" x14ac:dyDescent="0.25">
      <c r="A33" s="6"/>
      <c r="B33" s="108" t="s">
        <v>73</v>
      </c>
      <c r="C33" s="7" t="s">
        <v>21</v>
      </c>
      <c r="D33" s="8">
        <v>4</v>
      </c>
      <c r="E33" s="4" t="s">
        <v>80</v>
      </c>
      <c r="F33" s="5">
        <v>30000</v>
      </c>
      <c r="G33" s="5">
        <f t="shared" si="0"/>
        <v>120000</v>
      </c>
    </row>
    <row r="34" spans="1:7" ht="12.75" customHeight="1" x14ac:dyDescent="0.25">
      <c r="A34" s="6"/>
      <c r="B34" s="108" t="s">
        <v>84</v>
      </c>
      <c r="C34" s="7" t="s">
        <v>21</v>
      </c>
      <c r="D34" s="8">
        <v>0.2</v>
      </c>
      <c r="E34" s="4" t="s">
        <v>80</v>
      </c>
      <c r="F34" s="5">
        <v>30000</v>
      </c>
      <c r="G34" s="5">
        <f t="shared" si="0"/>
        <v>6000</v>
      </c>
    </row>
    <row r="35" spans="1:7" ht="12.75" customHeight="1" x14ac:dyDescent="0.25">
      <c r="A35" s="6"/>
      <c r="B35" s="108" t="s">
        <v>71</v>
      </c>
      <c r="C35" s="7" t="s">
        <v>21</v>
      </c>
      <c r="D35" s="8">
        <v>1</v>
      </c>
      <c r="E35" s="4" t="s">
        <v>83</v>
      </c>
      <c r="F35" s="5">
        <v>30000</v>
      </c>
      <c r="G35" s="5">
        <f t="shared" si="0"/>
        <v>30000</v>
      </c>
    </row>
    <row r="36" spans="1:7" ht="12.75" customHeight="1" x14ac:dyDescent="0.25">
      <c r="A36" s="6"/>
      <c r="B36" s="108" t="s">
        <v>75</v>
      </c>
      <c r="C36" s="7" t="s">
        <v>21</v>
      </c>
      <c r="D36" s="8">
        <v>4</v>
      </c>
      <c r="E36" s="4" t="s">
        <v>83</v>
      </c>
      <c r="F36" s="5">
        <v>30000</v>
      </c>
      <c r="G36" s="5">
        <f t="shared" si="0"/>
        <v>120000</v>
      </c>
    </row>
    <row r="37" spans="1:7" ht="12.75" customHeight="1" x14ac:dyDescent="0.25">
      <c r="A37" s="6"/>
      <c r="B37" s="108" t="s">
        <v>84</v>
      </c>
      <c r="C37" s="7" t="s">
        <v>21</v>
      </c>
      <c r="D37" s="8">
        <v>0.2</v>
      </c>
      <c r="E37" s="4" t="s">
        <v>83</v>
      </c>
      <c r="F37" s="5">
        <v>30000</v>
      </c>
      <c r="G37" s="5">
        <f t="shared" si="0"/>
        <v>6000</v>
      </c>
    </row>
    <row r="38" spans="1:7" ht="12.75" customHeight="1" x14ac:dyDescent="0.25">
      <c r="A38" s="6"/>
      <c r="B38" s="108" t="s">
        <v>73</v>
      </c>
      <c r="C38" s="7" t="s">
        <v>21</v>
      </c>
      <c r="D38" s="8">
        <v>4</v>
      </c>
      <c r="E38" s="4" t="s">
        <v>83</v>
      </c>
      <c r="F38" s="5">
        <v>30000</v>
      </c>
      <c r="G38" s="5">
        <f t="shared" si="0"/>
        <v>120000</v>
      </c>
    </row>
    <row r="39" spans="1:7" ht="12.75" customHeight="1" x14ac:dyDescent="0.25">
      <c r="A39" s="6"/>
      <c r="B39" s="108" t="s">
        <v>82</v>
      </c>
      <c r="C39" s="7" t="s">
        <v>21</v>
      </c>
      <c r="D39" s="8">
        <v>20</v>
      </c>
      <c r="E39" s="4" t="s">
        <v>85</v>
      </c>
      <c r="F39" s="5">
        <v>30000</v>
      </c>
      <c r="G39" s="5">
        <f t="shared" si="0"/>
        <v>600000</v>
      </c>
    </row>
    <row r="40" spans="1:7" ht="12.75" customHeight="1" x14ac:dyDescent="0.25">
      <c r="A40" s="6"/>
      <c r="B40" s="108" t="s">
        <v>71</v>
      </c>
      <c r="C40" s="7" t="s">
        <v>21</v>
      </c>
      <c r="D40" s="8">
        <v>1</v>
      </c>
      <c r="E40" s="4" t="s">
        <v>85</v>
      </c>
      <c r="F40" s="5">
        <v>30000</v>
      </c>
      <c r="G40" s="5">
        <f t="shared" si="0"/>
        <v>30000</v>
      </c>
    </row>
    <row r="41" spans="1:7" ht="12.75" customHeight="1" x14ac:dyDescent="0.25">
      <c r="A41" s="6"/>
      <c r="B41" s="108" t="s">
        <v>75</v>
      </c>
      <c r="C41" s="7" t="s">
        <v>21</v>
      </c>
      <c r="D41" s="8">
        <v>4</v>
      </c>
      <c r="E41" s="4" t="s">
        <v>85</v>
      </c>
      <c r="F41" s="5">
        <v>30000</v>
      </c>
      <c r="G41" s="5">
        <f t="shared" si="0"/>
        <v>120000</v>
      </c>
    </row>
    <row r="42" spans="1:7" ht="12.75" customHeight="1" x14ac:dyDescent="0.25">
      <c r="A42" s="6"/>
      <c r="B42" s="108" t="s">
        <v>86</v>
      </c>
      <c r="C42" s="7" t="s">
        <v>21</v>
      </c>
      <c r="D42" s="8">
        <v>0.2</v>
      </c>
      <c r="E42" s="4" t="s">
        <v>85</v>
      </c>
      <c r="F42" s="5">
        <v>30000</v>
      </c>
      <c r="G42" s="5">
        <f t="shared" si="0"/>
        <v>6000</v>
      </c>
    </row>
    <row r="43" spans="1:7" ht="12.75" customHeight="1" x14ac:dyDescent="0.25">
      <c r="A43" s="6"/>
      <c r="B43" s="108" t="s">
        <v>73</v>
      </c>
      <c r="C43" s="7" t="s">
        <v>21</v>
      </c>
      <c r="D43" s="8">
        <v>4</v>
      </c>
      <c r="E43" s="4" t="s">
        <v>85</v>
      </c>
      <c r="F43" s="5">
        <v>30000</v>
      </c>
      <c r="G43" s="5">
        <f t="shared" si="0"/>
        <v>120000</v>
      </c>
    </row>
    <row r="44" spans="1:7" ht="12.75" customHeight="1" x14ac:dyDescent="0.25">
      <c r="A44" s="6"/>
      <c r="B44" s="108" t="s">
        <v>75</v>
      </c>
      <c r="C44" s="7" t="s">
        <v>21</v>
      </c>
      <c r="D44" s="8">
        <v>4</v>
      </c>
      <c r="E44" s="4" t="s">
        <v>87</v>
      </c>
      <c r="F44" s="5">
        <v>30000</v>
      </c>
      <c r="G44" s="5">
        <f t="shared" si="0"/>
        <v>120000</v>
      </c>
    </row>
    <row r="45" spans="1:7" ht="12.75" customHeight="1" x14ac:dyDescent="0.25">
      <c r="A45" s="6"/>
      <c r="B45" s="108" t="s">
        <v>73</v>
      </c>
      <c r="C45" s="7" t="s">
        <v>21</v>
      </c>
      <c r="D45" s="8">
        <v>4</v>
      </c>
      <c r="E45" s="4" t="s">
        <v>87</v>
      </c>
      <c r="F45" s="5">
        <v>30000</v>
      </c>
      <c r="G45" s="5">
        <f t="shared" si="0"/>
        <v>120000</v>
      </c>
    </row>
    <row r="46" spans="1:7" ht="12.75" customHeight="1" x14ac:dyDescent="0.25">
      <c r="A46" s="6"/>
      <c r="B46" s="108" t="s">
        <v>84</v>
      </c>
      <c r="C46" s="7" t="s">
        <v>21</v>
      </c>
      <c r="D46" s="8">
        <v>0.2</v>
      </c>
      <c r="E46" s="4" t="s">
        <v>87</v>
      </c>
      <c r="F46" s="5">
        <v>30000</v>
      </c>
      <c r="G46" s="5">
        <f t="shared" si="0"/>
        <v>6000</v>
      </c>
    </row>
    <row r="47" spans="1:7" ht="12.75" customHeight="1" x14ac:dyDescent="0.25">
      <c r="A47" s="6"/>
      <c r="B47" s="108" t="s">
        <v>88</v>
      </c>
      <c r="C47" s="7" t="s">
        <v>21</v>
      </c>
      <c r="D47" s="8">
        <v>2</v>
      </c>
      <c r="E47" s="4" t="s">
        <v>89</v>
      </c>
      <c r="F47" s="5">
        <v>30000</v>
      </c>
      <c r="G47" s="5">
        <f t="shared" si="0"/>
        <v>60000</v>
      </c>
    </row>
    <row r="48" spans="1:7" ht="12.75" customHeight="1" x14ac:dyDescent="0.25">
      <c r="A48" s="6"/>
      <c r="B48" s="108" t="s">
        <v>61</v>
      </c>
      <c r="C48" s="7" t="s">
        <v>21</v>
      </c>
      <c r="D48" s="8">
        <v>310</v>
      </c>
      <c r="E48" s="4" t="s">
        <v>90</v>
      </c>
      <c r="F48" s="5">
        <v>30000</v>
      </c>
      <c r="G48" s="5">
        <f t="shared" si="0"/>
        <v>9300000</v>
      </c>
    </row>
    <row r="49" spans="1:11" ht="12.75" customHeight="1" x14ac:dyDescent="0.25">
      <c r="A49" s="6"/>
      <c r="B49" s="108" t="s">
        <v>91</v>
      </c>
      <c r="C49" s="7" t="s">
        <v>21</v>
      </c>
      <c r="D49" s="8">
        <v>20</v>
      </c>
      <c r="E49" s="4" t="s">
        <v>90</v>
      </c>
      <c r="F49" s="5">
        <v>30000</v>
      </c>
      <c r="G49" s="5">
        <f t="shared" si="0"/>
        <v>600000</v>
      </c>
    </row>
    <row r="50" spans="1:11" ht="12.75" customHeight="1" x14ac:dyDescent="0.25">
      <c r="A50" s="6"/>
      <c r="B50" s="9" t="s">
        <v>22</v>
      </c>
      <c r="C50" s="10"/>
      <c r="D50" s="10"/>
      <c r="E50" s="10"/>
      <c r="F50" s="11"/>
      <c r="G50" s="12">
        <f>SUM(G20:G49)</f>
        <v>12948000</v>
      </c>
    </row>
    <row r="51" spans="1:11" ht="12" customHeight="1" x14ac:dyDescent="0.25">
      <c r="A51" s="2"/>
      <c r="B51" s="57"/>
      <c r="C51" s="59"/>
      <c r="D51" s="59"/>
      <c r="E51" s="59"/>
      <c r="F51" s="64"/>
      <c r="G51" s="64"/>
    </row>
    <row r="52" spans="1:11" ht="12" customHeight="1" x14ac:dyDescent="0.25">
      <c r="A52" s="3"/>
      <c r="B52" s="65" t="s">
        <v>23</v>
      </c>
      <c r="C52" s="66"/>
      <c r="D52" s="67"/>
      <c r="E52" s="67"/>
      <c r="F52" s="68"/>
      <c r="G52" s="68"/>
    </row>
    <row r="53" spans="1:11" ht="24" customHeight="1" x14ac:dyDescent="0.25">
      <c r="A53" s="3"/>
      <c r="B53" s="69" t="s">
        <v>15</v>
      </c>
      <c r="C53" s="70" t="s">
        <v>16</v>
      </c>
      <c r="D53" s="70" t="s">
        <v>17</v>
      </c>
      <c r="E53" s="69" t="s">
        <v>18</v>
      </c>
      <c r="F53" s="70" t="s">
        <v>19</v>
      </c>
      <c r="G53" s="69" t="s">
        <v>20</v>
      </c>
    </row>
    <row r="54" spans="1:11" ht="12" customHeight="1" x14ac:dyDescent="0.25">
      <c r="A54" s="3"/>
      <c r="B54" s="71"/>
      <c r="C54" s="72"/>
      <c r="D54" s="72"/>
      <c r="E54" s="72"/>
      <c r="F54" s="71"/>
      <c r="G54" s="71"/>
    </row>
    <row r="55" spans="1:11" ht="12" customHeight="1" x14ac:dyDescent="0.25">
      <c r="A55" s="3"/>
      <c r="B55" s="13" t="s">
        <v>24</v>
      </c>
      <c r="C55" s="14"/>
      <c r="D55" s="14"/>
      <c r="E55" s="14"/>
      <c r="F55" s="15"/>
      <c r="G55" s="15"/>
    </row>
    <row r="56" spans="1:11" ht="12" customHeight="1" x14ac:dyDescent="0.25">
      <c r="A56" s="2"/>
      <c r="B56" s="73"/>
      <c r="C56" s="74"/>
      <c r="D56" s="74"/>
      <c r="E56" s="74"/>
      <c r="F56" s="75"/>
      <c r="G56" s="75"/>
    </row>
    <row r="57" spans="1:11" ht="12" customHeight="1" x14ac:dyDescent="0.25">
      <c r="A57" s="3"/>
      <c r="B57" s="65" t="s">
        <v>25</v>
      </c>
      <c r="C57" s="66"/>
      <c r="D57" s="67"/>
      <c r="E57" s="67"/>
      <c r="F57" s="68"/>
      <c r="G57" s="68"/>
    </row>
    <row r="58" spans="1:11" ht="24" customHeight="1" x14ac:dyDescent="0.25">
      <c r="A58" s="3"/>
      <c r="B58" s="76" t="s">
        <v>15</v>
      </c>
      <c r="C58" s="76" t="s">
        <v>16</v>
      </c>
      <c r="D58" s="76" t="s">
        <v>17</v>
      </c>
      <c r="E58" s="76" t="s">
        <v>18</v>
      </c>
      <c r="F58" s="77" t="s">
        <v>19</v>
      </c>
      <c r="G58" s="76" t="s">
        <v>20</v>
      </c>
    </row>
    <row r="59" spans="1:11" ht="12.75" customHeight="1" x14ac:dyDescent="0.25">
      <c r="A59" s="6"/>
      <c r="B59" s="51"/>
      <c r="C59" s="7"/>
      <c r="D59" s="8"/>
      <c r="E59" s="4"/>
      <c r="F59" s="5"/>
      <c r="G59" s="5"/>
    </row>
    <row r="60" spans="1:11" ht="12.75" customHeight="1" x14ac:dyDescent="0.25">
      <c r="A60" s="3"/>
      <c r="B60" s="13" t="s">
        <v>26</v>
      </c>
      <c r="C60" s="14"/>
      <c r="D60" s="14"/>
      <c r="E60" s="14"/>
      <c r="F60" s="15"/>
      <c r="G60" s="16"/>
    </row>
    <row r="61" spans="1:11" ht="12" customHeight="1" x14ac:dyDescent="0.25">
      <c r="A61" s="2"/>
      <c r="B61" s="73"/>
      <c r="C61" s="74"/>
      <c r="D61" s="74"/>
      <c r="E61" s="74"/>
      <c r="F61" s="75"/>
      <c r="G61" s="75"/>
    </row>
    <row r="62" spans="1:11" ht="12" customHeight="1" x14ac:dyDescent="0.25">
      <c r="A62" s="3"/>
      <c r="B62" s="65" t="s">
        <v>27</v>
      </c>
      <c r="C62" s="66"/>
      <c r="D62" s="67"/>
      <c r="E62" s="67"/>
      <c r="F62" s="68"/>
      <c r="G62" s="68"/>
    </row>
    <row r="63" spans="1:11" ht="24" customHeight="1" x14ac:dyDescent="0.25">
      <c r="A63" s="3"/>
      <c r="B63" s="77" t="s">
        <v>28</v>
      </c>
      <c r="C63" s="77" t="s">
        <v>29</v>
      </c>
      <c r="D63" s="77" t="s">
        <v>30</v>
      </c>
      <c r="E63" s="77" t="s">
        <v>18</v>
      </c>
      <c r="F63" s="77" t="s">
        <v>19</v>
      </c>
      <c r="G63" s="77" t="s">
        <v>20</v>
      </c>
      <c r="K63" s="46"/>
    </row>
    <row r="64" spans="1:11" ht="12.75" customHeight="1" x14ac:dyDescent="0.25">
      <c r="A64" s="6"/>
      <c r="B64" s="17" t="s">
        <v>92</v>
      </c>
      <c r="C64" s="18"/>
      <c r="D64" s="18"/>
      <c r="E64" s="18"/>
      <c r="F64" s="18"/>
      <c r="G64" s="18"/>
      <c r="K64" s="46"/>
    </row>
    <row r="65" spans="1:7" ht="12.75" customHeight="1" x14ac:dyDescent="0.25">
      <c r="A65" s="6"/>
      <c r="B65" s="109" t="s">
        <v>93</v>
      </c>
      <c r="C65" s="19" t="s">
        <v>32</v>
      </c>
      <c r="D65" s="20">
        <v>1</v>
      </c>
      <c r="E65" s="19" t="s">
        <v>78</v>
      </c>
      <c r="F65" s="21">
        <v>220000</v>
      </c>
      <c r="G65" s="21">
        <f>(D65*F65)</f>
        <v>220000</v>
      </c>
    </row>
    <row r="66" spans="1:7" ht="12.75" customHeight="1" x14ac:dyDescent="0.25">
      <c r="A66" s="6"/>
      <c r="B66" s="109" t="s">
        <v>115</v>
      </c>
      <c r="C66" s="19" t="s">
        <v>64</v>
      </c>
      <c r="D66" s="20">
        <v>1</v>
      </c>
      <c r="E66" s="19" t="s">
        <v>77</v>
      </c>
      <c r="F66" s="21">
        <v>40000</v>
      </c>
      <c r="G66" s="21">
        <f>D66*F66</f>
        <v>40000</v>
      </c>
    </row>
    <row r="67" spans="1:7" ht="12.75" customHeight="1" x14ac:dyDescent="0.25">
      <c r="A67" s="6"/>
      <c r="B67" s="22" t="s">
        <v>31</v>
      </c>
      <c r="C67" s="23"/>
      <c r="D67" s="110"/>
      <c r="E67" s="23"/>
      <c r="F67" s="21"/>
      <c r="G67" s="21"/>
    </row>
    <row r="68" spans="1:7" ht="12.75" customHeight="1" x14ac:dyDescent="0.25">
      <c r="A68" s="6"/>
      <c r="B68" s="109" t="s">
        <v>94</v>
      </c>
      <c r="C68" s="19" t="s">
        <v>32</v>
      </c>
      <c r="D68" s="20">
        <v>50</v>
      </c>
      <c r="E68" s="19" t="s">
        <v>100</v>
      </c>
      <c r="F68" s="21">
        <v>1560</v>
      </c>
      <c r="G68" s="21">
        <f t="shared" ref="G68:G74" si="1">D68*F68</f>
        <v>78000</v>
      </c>
    </row>
    <row r="69" spans="1:7" ht="12.75" customHeight="1" x14ac:dyDescent="0.25">
      <c r="A69" s="6"/>
      <c r="B69" s="109" t="s">
        <v>63</v>
      </c>
      <c r="C69" s="19" t="s">
        <v>32</v>
      </c>
      <c r="D69" s="20">
        <v>300</v>
      </c>
      <c r="E69" s="19" t="s">
        <v>101</v>
      </c>
      <c r="F69" s="21">
        <v>1500</v>
      </c>
      <c r="G69" s="21">
        <f t="shared" si="1"/>
        <v>450000</v>
      </c>
    </row>
    <row r="70" spans="1:7" ht="12.75" customHeight="1" x14ac:dyDescent="0.25">
      <c r="A70" s="6"/>
      <c r="B70" s="109" t="s">
        <v>95</v>
      </c>
      <c r="C70" s="19" t="s">
        <v>32</v>
      </c>
      <c r="D70" s="20">
        <v>60</v>
      </c>
      <c r="E70" s="19" t="s">
        <v>102</v>
      </c>
      <c r="F70" s="21">
        <v>1357</v>
      </c>
      <c r="G70" s="21">
        <f t="shared" si="1"/>
        <v>81420</v>
      </c>
    </row>
    <row r="71" spans="1:7" ht="12.75" customHeight="1" x14ac:dyDescent="0.25">
      <c r="A71" s="6"/>
      <c r="B71" s="109" t="s">
        <v>96</v>
      </c>
      <c r="C71" s="19" t="s">
        <v>32</v>
      </c>
      <c r="D71" s="20">
        <v>100</v>
      </c>
      <c r="E71" s="19" t="s">
        <v>103</v>
      </c>
      <c r="F71" s="21">
        <v>1000</v>
      </c>
      <c r="G71" s="21">
        <f t="shared" si="1"/>
        <v>100000</v>
      </c>
    </row>
    <row r="72" spans="1:7" ht="12.75" customHeight="1" x14ac:dyDescent="0.25">
      <c r="A72" s="6"/>
      <c r="B72" s="109" t="s">
        <v>97</v>
      </c>
      <c r="C72" s="19" t="s">
        <v>64</v>
      </c>
      <c r="D72" s="20">
        <v>4</v>
      </c>
      <c r="E72" s="19" t="s">
        <v>104</v>
      </c>
      <c r="F72" s="21">
        <v>13000</v>
      </c>
      <c r="G72" s="21">
        <f t="shared" si="1"/>
        <v>52000</v>
      </c>
    </row>
    <row r="73" spans="1:7" ht="12.75" customHeight="1" x14ac:dyDescent="0.25">
      <c r="A73" s="6"/>
      <c r="B73" s="109" t="s">
        <v>98</v>
      </c>
      <c r="C73" s="19" t="s">
        <v>64</v>
      </c>
      <c r="D73" s="20">
        <v>2</v>
      </c>
      <c r="E73" s="19" t="s">
        <v>104</v>
      </c>
      <c r="F73" s="21">
        <v>16300</v>
      </c>
      <c r="G73" s="21">
        <f t="shared" si="1"/>
        <v>32600</v>
      </c>
    </row>
    <row r="74" spans="1:7" ht="12.75" customHeight="1" x14ac:dyDescent="0.25">
      <c r="A74" s="6"/>
      <c r="B74" s="109" t="s">
        <v>99</v>
      </c>
      <c r="C74" s="19" t="s">
        <v>64</v>
      </c>
      <c r="D74" s="20">
        <v>2</v>
      </c>
      <c r="E74" s="19" t="s">
        <v>123</v>
      </c>
      <c r="F74" s="21">
        <v>14000</v>
      </c>
      <c r="G74" s="21">
        <f t="shared" si="1"/>
        <v>28000</v>
      </c>
    </row>
    <row r="75" spans="1:7" ht="12.75" customHeight="1" x14ac:dyDescent="0.25">
      <c r="A75" s="6"/>
      <c r="B75" s="22" t="s">
        <v>33</v>
      </c>
      <c r="C75" s="23"/>
      <c r="D75" s="110"/>
      <c r="E75" s="23"/>
      <c r="F75" s="21"/>
      <c r="G75" s="21"/>
    </row>
    <row r="76" spans="1:7" ht="12.75" customHeight="1" x14ac:dyDescent="0.25">
      <c r="A76" s="6"/>
      <c r="B76" s="109" t="s">
        <v>105</v>
      </c>
      <c r="C76" s="19" t="s">
        <v>114</v>
      </c>
      <c r="D76" s="20">
        <v>2</v>
      </c>
      <c r="E76" s="19" t="s">
        <v>67</v>
      </c>
      <c r="F76" s="21">
        <v>15300</v>
      </c>
      <c r="G76" s="21">
        <f>D76*F76</f>
        <v>30600</v>
      </c>
    </row>
    <row r="77" spans="1:7" ht="12.75" customHeight="1" x14ac:dyDescent="0.25">
      <c r="A77" s="6"/>
      <c r="B77" s="109" t="s">
        <v>106</v>
      </c>
      <c r="C77" s="19" t="s">
        <v>64</v>
      </c>
      <c r="D77" s="20">
        <v>3</v>
      </c>
      <c r="E77" s="19" t="s">
        <v>108</v>
      </c>
      <c r="F77" s="21">
        <v>11000</v>
      </c>
      <c r="G77" s="21">
        <f>D77*F77</f>
        <v>33000</v>
      </c>
    </row>
    <row r="78" spans="1:7" ht="12.75" customHeight="1" x14ac:dyDescent="0.25">
      <c r="A78" s="6"/>
      <c r="B78" s="109" t="s">
        <v>107</v>
      </c>
      <c r="C78" s="19" t="s">
        <v>64</v>
      </c>
      <c r="D78" s="20">
        <v>2</v>
      </c>
      <c r="E78" s="19" t="s">
        <v>108</v>
      </c>
      <c r="F78" s="21">
        <v>28000</v>
      </c>
      <c r="G78" s="21">
        <f>D78*F78</f>
        <v>56000</v>
      </c>
    </row>
    <row r="79" spans="1:7" ht="12.75" customHeight="1" x14ac:dyDescent="0.25">
      <c r="A79" s="6"/>
      <c r="B79" s="22" t="s">
        <v>62</v>
      </c>
      <c r="C79" s="23"/>
      <c r="D79" s="110"/>
      <c r="E79" s="23"/>
      <c r="F79" s="21"/>
      <c r="G79" s="21"/>
    </row>
    <row r="80" spans="1:7" ht="12.75" customHeight="1" x14ac:dyDescent="0.25">
      <c r="A80" s="6"/>
      <c r="B80" s="50" t="s">
        <v>109</v>
      </c>
      <c r="C80" s="47" t="s">
        <v>32</v>
      </c>
      <c r="D80" s="48">
        <v>4</v>
      </c>
      <c r="E80" s="47" t="s">
        <v>103</v>
      </c>
      <c r="F80" s="49">
        <v>15000</v>
      </c>
      <c r="G80" s="49">
        <f>D80*F80</f>
        <v>60000</v>
      </c>
    </row>
    <row r="81" spans="1:7" ht="12.75" customHeight="1" x14ac:dyDescent="0.25">
      <c r="A81" s="6"/>
      <c r="B81" s="50" t="s">
        <v>110</v>
      </c>
      <c r="C81" s="47" t="s">
        <v>64</v>
      </c>
      <c r="D81" s="48">
        <v>1</v>
      </c>
      <c r="E81" s="47" t="s">
        <v>111</v>
      </c>
      <c r="F81" s="49">
        <v>38000</v>
      </c>
      <c r="G81" s="49">
        <f>D81*F81</f>
        <v>38000</v>
      </c>
    </row>
    <row r="82" spans="1:7" ht="13.5" customHeight="1" x14ac:dyDescent="0.25">
      <c r="A82" s="3"/>
      <c r="B82" s="13" t="s">
        <v>34</v>
      </c>
      <c r="C82" s="14"/>
      <c r="D82" s="14"/>
      <c r="E82" s="14"/>
      <c r="F82" s="15"/>
      <c r="G82" s="16">
        <f>SUM(G64:G81)</f>
        <v>1299620</v>
      </c>
    </row>
    <row r="83" spans="1:7" ht="12" customHeight="1" x14ac:dyDescent="0.25">
      <c r="A83" s="2"/>
      <c r="B83" s="73"/>
      <c r="C83" s="74"/>
      <c r="D83" s="74"/>
      <c r="E83" s="78"/>
      <c r="F83" s="75"/>
      <c r="G83" s="75"/>
    </row>
    <row r="84" spans="1:7" ht="12" customHeight="1" x14ac:dyDescent="0.25">
      <c r="A84" s="3"/>
      <c r="B84" s="65" t="s">
        <v>35</v>
      </c>
      <c r="C84" s="66"/>
      <c r="D84" s="67"/>
      <c r="E84" s="67"/>
      <c r="F84" s="68"/>
      <c r="G84" s="68"/>
    </row>
    <row r="85" spans="1:7" ht="24" customHeight="1" x14ac:dyDescent="0.25">
      <c r="A85" s="3"/>
      <c r="B85" s="76" t="s">
        <v>36</v>
      </c>
      <c r="C85" s="77" t="s">
        <v>29</v>
      </c>
      <c r="D85" s="77" t="s">
        <v>30</v>
      </c>
      <c r="E85" s="76" t="s">
        <v>18</v>
      </c>
      <c r="F85" s="77" t="s">
        <v>19</v>
      </c>
      <c r="G85" s="76" t="s">
        <v>20</v>
      </c>
    </row>
    <row r="86" spans="1:7" ht="12.75" customHeight="1" x14ac:dyDescent="0.25">
      <c r="A86" s="6"/>
      <c r="B86" s="51" t="s">
        <v>124</v>
      </c>
      <c r="C86" s="19" t="s">
        <v>65</v>
      </c>
      <c r="D86" s="21">
        <v>25</v>
      </c>
      <c r="E86" s="7" t="s">
        <v>90</v>
      </c>
      <c r="F86" s="21">
        <v>25000</v>
      </c>
      <c r="G86" s="21">
        <f>(D86*F86)</f>
        <v>625000</v>
      </c>
    </row>
    <row r="87" spans="1:7" ht="13.5" customHeight="1" x14ac:dyDescent="0.25">
      <c r="A87" s="3"/>
      <c r="B87" s="79" t="s">
        <v>37</v>
      </c>
      <c r="C87" s="80"/>
      <c r="D87" s="80"/>
      <c r="E87" s="80"/>
      <c r="F87" s="81"/>
      <c r="G87" s="82">
        <f>SUM(G86)</f>
        <v>625000</v>
      </c>
    </row>
    <row r="88" spans="1:7" ht="12" customHeight="1" x14ac:dyDescent="0.25">
      <c r="A88" s="2"/>
      <c r="B88" s="83"/>
      <c r="C88" s="83"/>
      <c r="D88" s="83"/>
      <c r="E88" s="83"/>
      <c r="F88" s="84"/>
      <c r="G88" s="84"/>
    </row>
    <row r="89" spans="1:7" ht="12" customHeight="1" x14ac:dyDescent="0.25">
      <c r="A89" s="31"/>
      <c r="B89" s="85" t="s">
        <v>38</v>
      </c>
      <c r="C89" s="86"/>
      <c r="D89" s="86"/>
      <c r="E89" s="86"/>
      <c r="F89" s="86"/>
      <c r="G89" s="87">
        <f>G50+G60+G82+G87</f>
        <v>14872620</v>
      </c>
    </row>
    <row r="90" spans="1:7" ht="12" customHeight="1" x14ac:dyDescent="0.25">
      <c r="A90" s="31"/>
      <c r="B90" s="88" t="s">
        <v>39</v>
      </c>
      <c r="C90" s="89"/>
      <c r="D90" s="89"/>
      <c r="E90" s="89"/>
      <c r="F90" s="89"/>
      <c r="G90" s="90">
        <f>G89*0.05</f>
        <v>743631</v>
      </c>
    </row>
    <row r="91" spans="1:7" ht="12" customHeight="1" x14ac:dyDescent="0.25">
      <c r="A91" s="31"/>
      <c r="B91" s="91" t="s">
        <v>40</v>
      </c>
      <c r="C91" s="92"/>
      <c r="D91" s="92"/>
      <c r="E91" s="92"/>
      <c r="F91" s="92"/>
      <c r="G91" s="93">
        <f>G90+G89</f>
        <v>15616251</v>
      </c>
    </row>
    <row r="92" spans="1:7" ht="12" customHeight="1" x14ac:dyDescent="0.25">
      <c r="A92" s="31"/>
      <c r="B92" s="88" t="s">
        <v>41</v>
      </c>
      <c r="C92" s="89"/>
      <c r="D92" s="89"/>
      <c r="E92" s="89"/>
      <c r="F92" s="89"/>
      <c r="G92" s="90">
        <f>G11</f>
        <v>25500000</v>
      </c>
    </row>
    <row r="93" spans="1:7" ht="12" customHeight="1" x14ac:dyDescent="0.25">
      <c r="A93" s="31"/>
      <c r="B93" s="94" t="s">
        <v>42</v>
      </c>
      <c r="C93" s="95"/>
      <c r="D93" s="95"/>
      <c r="E93" s="95"/>
      <c r="F93" s="95"/>
      <c r="G93" s="107">
        <f>G92-G91</f>
        <v>9883749</v>
      </c>
    </row>
    <row r="94" spans="1:7" ht="12" customHeight="1" x14ac:dyDescent="0.25">
      <c r="A94" s="31"/>
      <c r="B94" s="32" t="s">
        <v>43</v>
      </c>
      <c r="C94" s="33"/>
      <c r="D94" s="33"/>
      <c r="E94" s="33"/>
      <c r="F94" s="33"/>
      <c r="G94" s="28"/>
    </row>
    <row r="95" spans="1:7" ht="12.75" customHeight="1" thickBot="1" x14ac:dyDescent="0.3">
      <c r="A95" s="31"/>
      <c r="B95" s="34"/>
      <c r="C95" s="33"/>
      <c r="D95" s="33"/>
      <c r="E95" s="33"/>
      <c r="F95" s="33"/>
      <c r="G95" s="28"/>
    </row>
    <row r="96" spans="1:7" ht="12" customHeight="1" x14ac:dyDescent="0.25">
      <c r="A96" s="31"/>
      <c r="B96" s="37" t="s">
        <v>44</v>
      </c>
      <c r="C96" s="38"/>
      <c r="D96" s="38"/>
      <c r="E96" s="38"/>
      <c r="F96" s="39"/>
      <c r="G96" s="28"/>
    </row>
    <row r="97" spans="1:7" ht="12" customHeight="1" x14ac:dyDescent="0.25">
      <c r="A97" s="31"/>
      <c r="B97" s="40" t="s">
        <v>45</v>
      </c>
      <c r="C97" s="30"/>
      <c r="D97" s="30"/>
      <c r="E97" s="30"/>
      <c r="F97" s="41"/>
      <c r="G97" s="28"/>
    </row>
    <row r="98" spans="1:7" ht="12" customHeight="1" x14ac:dyDescent="0.25">
      <c r="A98" s="31"/>
      <c r="B98" s="40" t="s">
        <v>46</v>
      </c>
      <c r="C98" s="30"/>
      <c r="D98" s="30"/>
      <c r="E98" s="30"/>
      <c r="F98" s="41"/>
      <c r="G98" s="28"/>
    </row>
    <row r="99" spans="1:7" ht="12" customHeight="1" x14ac:dyDescent="0.25">
      <c r="A99" s="31"/>
      <c r="B99" s="40" t="s">
        <v>47</v>
      </c>
      <c r="C99" s="30"/>
      <c r="D99" s="30"/>
      <c r="E99" s="30"/>
      <c r="F99" s="41"/>
      <c r="G99" s="28"/>
    </row>
    <row r="100" spans="1:7" ht="12" customHeight="1" x14ac:dyDescent="0.25">
      <c r="A100" s="31"/>
      <c r="B100" s="40" t="s">
        <v>48</v>
      </c>
      <c r="C100" s="30"/>
      <c r="D100" s="30"/>
      <c r="E100" s="30"/>
      <c r="F100" s="41"/>
      <c r="G100" s="28"/>
    </row>
    <row r="101" spans="1:7" ht="12" customHeight="1" x14ac:dyDescent="0.25">
      <c r="A101" s="31"/>
      <c r="B101" s="40" t="s">
        <v>49</v>
      </c>
      <c r="C101" s="30"/>
      <c r="D101" s="30"/>
      <c r="E101" s="30"/>
      <c r="F101" s="41"/>
      <c r="G101" s="28"/>
    </row>
    <row r="102" spans="1:7" ht="12.75" customHeight="1" thickBot="1" x14ac:dyDescent="0.3">
      <c r="A102" s="31"/>
      <c r="B102" s="42" t="s">
        <v>50</v>
      </c>
      <c r="C102" s="43"/>
      <c r="D102" s="43"/>
      <c r="E102" s="43"/>
      <c r="F102" s="44"/>
      <c r="G102" s="28"/>
    </row>
    <row r="103" spans="1:7" ht="12.75" customHeight="1" x14ac:dyDescent="0.25">
      <c r="A103" s="31"/>
      <c r="B103" s="35"/>
      <c r="C103" s="30"/>
      <c r="D103" s="30"/>
      <c r="E103" s="30"/>
      <c r="F103" s="30"/>
      <c r="G103" s="28"/>
    </row>
    <row r="104" spans="1:7" ht="15" customHeight="1" thickBot="1" x14ac:dyDescent="0.3">
      <c r="A104" s="31"/>
      <c r="B104" s="120" t="s">
        <v>51</v>
      </c>
      <c r="C104" s="121"/>
      <c r="D104" s="122"/>
      <c r="E104" s="123"/>
      <c r="F104" s="25"/>
      <c r="G104" s="28"/>
    </row>
    <row r="105" spans="1:7" ht="12" customHeight="1" x14ac:dyDescent="0.25">
      <c r="A105" s="31"/>
      <c r="B105" s="124" t="s">
        <v>36</v>
      </c>
      <c r="C105" s="125" t="s">
        <v>122</v>
      </c>
      <c r="D105" s="126" t="s">
        <v>52</v>
      </c>
      <c r="E105" s="123"/>
      <c r="F105" s="25"/>
      <c r="G105" s="28"/>
    </row>
    <row r="106" spans="1:7" ht="12" customHeight="1" x14ac:dyDescent="0.25">
      <c r="A106" s="31"/>
      <c r="B106" s="127" t="s">
        <v>53</v>
      </c>
      <c r="C106" s="128">
        <v>12948000</v>
      </c>
      <c r="D106" s="129">
        <f>(C106/C112)</f>
        <v>0.82913626324269507</v>
      </c>
      <c r="E106" s="123"/>
      <c r="F106" s="25"/>
      <c r="G106" s="28"/>
    </row>
    <row r="107" spans="1:7" ht="12" customHeight="1" x14ac:dyDescent="0.25">
      <c r="A107" s="31"/>
      <c r="B107" s="127" t="s">
        <v>54</v>
      </c>
      <c r="C107" s="130">
        <v>0</v>
      </c>
      <c r="D107" s="129">
        <v>0</v>
      </c>
      <c r="E107" s="123"/>
      <c r="F107" s="25"/>
      <c r="G107" s="28"/>
    </row>
    <row r="108" spans="1:7" ht="12" customHeight="1" x14ac:dyDescent="0.25">
      <c r="A108" s="31"/>
      <c r="B108" s="127" t="s">
        <v>55</v>
      </c>
      <c r="C108" s="128">
        <v>0</v>
      </c>
      <c r="D108" s="129">
        <f>(C108/C112)</f>
        <v>0</v>
      </c>
      <c r="E108" s="123"/>
      <c r="F108" s="25"/>
      <c r="G108" s="28"/>
    </row>
    <row r="109" spans="1:7" ht="12" customHeight="1" x14ac:dyDescent="0.25">
      <c r="A109" s="31"/>
      <c r="B109" s="127" t="s">
        <v>28</v>
      </c>
      <c r="C109" s="128">
        <v>1299620</v>
      </c>
      <c r="D109" s="129">
        <f>(C109/C112)</f>
        <v>8.3222279150098194E-2</v>
      </c>
      <c r="E109" s="123"/>
      <c r="F109" s="25"/>
      <c r="G109" s="28"/>
    </row>
    <row r="110" spans="1:7" ht="12" customHeight="1" x14ac:dyDescent="0.25">
      <c r="A110" s="31"/>
      <c r="B110" s="127" t="s">
        <v>56</v>
      </c>
      <c r="C110" s="131">
        <v>625000</v>
      </c>
      <c r="D110" s="129">
        <f>(C110/C112)</f>
        <v>4.0022409988159133E-2</v>
      </c>
      <c r="E110" s="132"/>
      <c r="F110" s="27"/>
      <c r="G110" s="28"/>
    </row>
    <row r="111" spans="1:7" ht="12" customHeight="1" x14ac:dyDescent="0.25">
      <c r="A111" s="31"/>
      <c r="B111" s="127" t="s">
        <v>57</v>
      </c>
      <c r="C111" s="131">
        <v>743631</v>
      </c>
      <c r="D111" s="129">
        <f>(C111/C112)</f>
        <v>4.7619047619047616E-2</v>
      </c>
      <c r="E111" s="132"/>
      <c r="F111" s="27"/>
      <c r="G111" s="28"/>
    </row>
    <row r="112" spans="1:7" ht="12.75" customHeight="1" thickBot="1" x14ac:dyDescent="0.3">
      <c r="A112" s="31"/>
      <c r="B112" s="133" t="s">
        <v>58</v>
      </c>
      <c r="C112" s="134">
        <f>SUM(C106:C111)</f>
        <v>15616251</v>
      </c>
      <c r="D112" s="135">
        <f>SUM(D106:D111)</f>
        <v>1</v>
      </c>
      <c r="E112" s="132"/>
      <c r="F112" s="27"/>
      <c r="G112" s="28"/>
    </row>
    <row r="113" spans="1:7" ht="12" customHeight="1" x14ac:dyDescent="0.25">
      <c r="A113" s="31"/>
      <c r="B113" s="136"/>
      <c r="C113" s="137"/>
      <c r="D113" s="137"/>
      <c r="E113" s="137"/>
      <c r="F113" s="33"/>
      <c r="G113" s="28"/>
    </row>
    <row r="114" spans="1:7" ht="12.75" customHeight="1" x14ac:dyDescent="0.25">
      <c r="A114" s="31"/>
      <c r="B114" s="119"/>
      <c r="C114" s="137"/>
      <c r="D114" s="137"/>
      <c r="E114" s="137"/>
      <c r="F114" s="33"/>
      <c r="G114" s="28"/>
    </row>
    <row r="115" spans="1:7" ht="12" customHeight="1" thickBot="1" x14ac:dyDescent="0.3">
      <c r="A115" s="24"/>
      <c r="B115" s="138"/>
      <c r="C115" s="139" t="s">
        <v>119</v>
      </c>
      <c r="D115" s="140"/>
      <c r="E115" s="141"/>
      <c r="F115" s="26"/>
      <c r="G115" s="28"/>
    </row>
    <row r="116" spans="1:7" ht="12" customHeight="1" x14ac:dyDescent="0.25">
      <c r="A116" s="31"/>
      <c r="B116" s="142" t="s">
        <v>121</v>
      </c>
      <c r="C116" s="143">
        <v>10000</v>
      </c>
      <c r="D116" s="143">
        <v>12750</v>
      </c>
      <c r="E116" s="144">
        <v>14000</v>
      </c>
      <c r="F116" s="45"/>
      <c r="G116" s="29"/>
    </row>
    <row r="117" spans="1:7" ht="12.75" customHeight="1" thickBot="1" x14ac:dyDescent="0.3">
      <c r="A117" s="31"/>
      <c r="B117" s="133" t="s">
        <v>120</v>
      </c>
      <c r="C117" s="145">
        <f>(G91/C116)</f>
        <v>1561.6251</v>
      </c>
      <c r="D117" s="145">
        <f>(G91/D116)</f>
        <v>1224.8040000000001</v>
      </c>
      <c r="E117" s="146">
        <f>(G91/E116)</f>
        <v>1115.4465</v>
      </c>
      <c r="F117" s="45"/>
      <c r="G117" s="29"/>
    </row>
    <row r="118" spans="1:7" ht="15.6" customHeight="1" x14ac:dyDescent="0.25">
      <c r="A118" s="31"/>
      <c r="B118" s="36" t="s">
        <v>59</v>
      </c>
      <c r="C118" s="30"/>
      <c r="D118" s="30"/>
      <c r="E118" s="30"/>
      <c r="F118" s="30"/>
      <c r="G118" s="30"/>
    </row>
  </sheetData>
  <mergeCells count="8">
    <mergeCell ref="B104:C104"/>
    <mergeCell ref="E12:F12"/>
    <mergeCell ref="E10:F10"/>
    <mergeCell ref="E9:F9"/>
    <mergeCell ref="E8:F8"/>
    <mergeCell ref="E13:F13"/>
    <mergeCell ref="E14:F14"/>
    <mergeCell ref="B16:G16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2023-04-27T16:39:19Z</dcterms:modified>
</cp:coreProperties>
</file>