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Galvarino\"/>
    </mc:Choice>
  </mc:AlternateContent>
  <bookViews>
    <workbookView xWindow="0" yWindow="0" windowWidth="20490" windowHeight="7620"/>
  </bookViews>
  <sheets>
    <sheet name="FRAMBUESA PLENA PRODUCCION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3" l="1"/>
  <c r="G64" i="3"/>
  <c r="G46" i="3"/>
  <c r="G25" i="3" l="1"/>
  <c r="G23" i="3"/>
  <c r="G24" i="3"/>
  <c r="G56" i="3" l="1"/>
  <c r="G55" i="3"/>
  <c r="G54" i="3"/>
  <c r="G52" i="3"/>
  <c r="G51" i="3"/>
  <c r="G49" i="3"/>
  <c r="G48" i="3"/>
  <c r="G43" i="3"/>
  <c r="G44" i="3"/>
  <c r="G45" i="3"/>
  <c r="G42" i="3"/>
  <c r="G62" i="3"/>
  <c r="G61" i="3"/>
  <c r="G65" i="3" s="1"/>
  <c r="G36" i="3"/>
  <c r="G22" i="3"/>
  <c r="G26" i="3"/>
  <c r="G21" i="3"/>
  <c r="G37" i="3" l="1"/>
  <c r="C85" i="3"/>
  <c r="G27" i="3"/>
  <c r="G12" i="3"/>
  <c r="G70" i="3" s="1"/>
  <c r="G57" i="3" l="1"/>
  <c r="C87" i="3" s="1"/>
  <c r="C84" i="3"/>
  <c r="C86" i="3"/>
  <c r="C88" i="3"/>
  <c r="G67" i="3" l="1"/>
  <c r="G68" i="3" s="1"/>
  <c r="C89" i="3" s="1"/>
  <c r="C90" i="3" s="1"/>
  <c r="G69" i="3" l="1"/>
  <c r="E95" i="3" s="1"/>
  <c r="D87" i="3"/>
  <c r="D86" i="3"/>
  <c r="D89" i="3"/>
  <c r="D84" i="3"/>
  <c r="D88" i="3"/>
  <c r="G71" i="3" l="1"/>
  <c r="C95" i="3"/>
  <c r="D90" i="3"/>
  <c r="D95" i="3"/>
</calcChain>
</file>

<file path=xl/sharedStrings.xml><?xml version="1.0" encoding="utf-8"?>
<sst xmlns="http://schemas.openxmlformats.org/spreadsheetml/2006/main" count="164" uniqueCount="112">
  <si>
    <t>RUBRO O CULTIVO</t>
  </si>
  <si>
    <t xml:space="preserve">FRAMBUESA </t>
  </si>
  <si>
    <t>RENDIMIENTO (kilos/há)</t>
  </si>
  <si>
    <t>VARIEDAD</t>
  </si>
  <si>
    <t>Meeker</t>
  </si>
  <si>
    <t>FECHA ESTIMADA  PRECIO VENTA</t>
  </si>
  <si>
    <t>Marzo-Abril</t>
  </si>
  <si>
    <t>NIVEL TECNOLÓGICO</t>
  </si>
  <si>
    <t>MEDIO</t>
  </si>
  <si>
    <t>PRECIO ESPERADO ($/unidad)</t>
  </si>
  <si>
    <t>REGIÓN</t>
  </si>
  <si>
    <t>ARAUCANIA</t>
  </si>
  <si>
    <t>INGRESO ESPERADO, con IVA ($)</t>
  </si>
  <si>
    <t>AGENCIA DE ÁREA</t>
  </si>
  <si>
    <t>GALVARINO</t>
  </si>
  <si>
    <t>DESTINO PRODUCCION</t>
  </si>
  <si>
    <t>Vega Modelo</t>
  </si>
  <si>
    <t>COMUNA/LOCALIDAD</t>
  </si>
  <si>
    <t>FECHA DE COSECHA</t>
  </si>
  <si>
    <t>FECHA PRECIO INSUMOS</t>
  </si>
  <si>
    <t>CONTINGENCIA</t>
  </si>
  <si>
    <t>HELADA-LLUVIA EXTEMPORANEA-GRANIZO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</si>
  <si>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</si>
  <si>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</si>
  <si>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</si>
  <si>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</si>
  <si>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</si>
  <si>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</si>
  <si>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</si>
  <si>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</si>
  <si>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Fitosanitarios</t>
  </si>
  <si>
    <t>JH</t>
  </si>
  <si>
    <t>Marzo a Diciembre</t>
  </si>
  <si>
    <t>Poda y pintura</t>
  </si>
  <si>
    <t>Abril -Mayo</t>
  </si>
  <si>
    <t>Retirar ramillas</t>
  </si>
  <si>
    <t>Fertirrigacion</t>
  </si>
  <si>
    <t>Octubre a Marzo</t>
  </si>
  <si>
    <t>Amarre de cañas</t>
  </si>
  <si>
    <t>Labores de cosecha</t>
  </si>
  <si>
    <t>Marzo - Abril</t>
  </si>
  <si>
    <t>Subtotal Jornadas Hombre</t>
  </si>
  <si>
    <t>JORNADAS ANIMAL</t>
  </si>
  <si>
    <t>Subtotal Jornadas Animal</t>
  </si>
  <si>
    <t>MAQUINARIA</t>
  </si>
  <si>
    <t>JM</t>
  </si>
  <si>
    <t>Diciembre-Enero</t>
  </si>
  <si>
    <t>Subtotal Costo Maquinaria</t>
  </si>
  <si>
    <t>INSUMOS</t>
  </si>
  <si>
    <t>Insumos</t>
  </si>
  <si>
    <t>Unidad (Kg/l/u)</t>
  </si>
  <si>
    <t>Cantidad (Kg/l/u)</t>
  </si>
  <si>
    <t>Fertilizantes</t>
  </si>
  <si>
    <t>Fosfato monoamonico</t>
  </si>
  <si>
    <t>Kg</t>
  </si>
  <si>
    <t>Octubre-Marzo</t>
  </si>
  <si>
    <t>Nitrato de calcio</t>
  </si>
  <si>
    <t>Sulfato de Magnesio</t>
  </si>
  <si>
    <t>Nitrato de potasio</t>
  </si>
  <si>
    <t>Urea</t>
  </si>
  <si>
    <t>Fungicidas</t>
  </si>
  <si>
    <t>Comet</t>
  </si>
  <si>
    <t>Lt</t>
  </si>
  <si>
    <t>Octubre-Noviembre</t>
  </si>
  <si>
    <t>Agrocopper SP</t>
  </si>
  <si>
    <t>Agosto-Septiembre</t>
  </si>
  <si>
    <t>Insecticidas</t>
  </si>
  <si>
    <t>Lorsban 4E</t>
  </si>
  <si>
    <t>Marzo</t>
  </si>
  <si>
    <t>Imidan 70 WP</t>
  </si>
  <si>
    <t>Fertilizantes foliares</t>
  </si>
  <si>
    <t>Poly B</t>
  </si>
  <si>
    <t>Noviembre-Diciembre</t>
  </si>
  <si>
    <t>Poly Ca</t>
  </si>
  <si>
    <t>Stimplex</t>
  </si>
  <si>
    <t>Subtotal Insumos</t>
  </si>
  <si>
    <t>OTROS</t>
  </si>
  <si>
    <t>Item</t>
  </si>
  <si>
    <t>Analisis de suelo</t>
  </si>
  <si>
    <t>u</t>
  </si>
  <si>
    <t>Analisis foliar</t>
  </si>
  <si>
    <t>Baños</t>
  </si>
  <si>
    <t>Marzo -Abril</t>
  </si>
  <si>
    <t>Electricidad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</si>
  <si>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</si>
  <si>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</si>
  <si>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</si>
  <si>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</si>
  <si>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</si>
  <si>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</si>
  <si>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</si>
  <si>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</si>
  <si>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</si>
  <si>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</si>
  <si>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</si>
  <si>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</si>
  <si>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</si>
  <si>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</si>
  <si>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</si>
  <si>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</si>
  <si>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</si>
  <si>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</si>
  <si>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</si>
  <si>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</si>
  <si>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</si>
  <si>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</si>
  <si>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</si>
  <si>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</si>
  <si>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($/unidad)</t>
  </si>
  <si>
    <t>Rendimiento  (unidad/há)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</si>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</sst>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9"/>
      <name val="Arial Narrow"/>
      <family val="2"/>
    </font>
    <font>
      <sz val="9"/>
      <color indexed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81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right"/>
    </xf>
    <xf numFmtId="0" fontId="2" fillId="2" borderId="16" xfId="0" applyFont="1" applyFill="1" applyBorder="1" applyAlignment="1">
      <alignment vertical="center"/>
    </xf>
    <xf numFmtId="0" fontId="1" fillId="2" borderId="3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1" fillId="2" borderId="31" xfId="0" applyFont="1" applyFill="1" applyBorder="1"/>
    <xf numFmtId="0" fontId="1" fillId="2" borderId="32" xfId="0" applyFont="1" applyFill="1" applyBorder="1"/>
    <xf numFmtId="49" fontId="1" fillId="2" borderId="33" xfId="0" applyNumberFormat="1" applyFont="1" applyFill="1" applyBorder="1" applyAlignment="1">
      <alignment vertical="center"/>
    </xf>
    <xf numFmtId="0" fontId="1" fillId="2" borderId="16" xfId="0" applyFont="1" applyFill="1" applyBorder="1"/>
    <xf numFmtId="0" fontId="1" fillId="2" borderId="34" xfId="0" applyFont="1" applyFill="1" applyBorder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/>
    <xf numFmtId="0" fontId="1" fillId="2" borderId="37" xfId="0" applyFont="1" applyFill="1" applyBorder="1"/>
    <xf numFmtId="0" fontId="1" fillId="8" borderId="29" xfId="0" applyFont="1" applyFill="1" applyBorder="1"/>
    <xf numFmtId="0" fontId="1" fillId="6" borderId="16" xfId="0" applyFont="1" applyFill="1" applyBorder="1"/>
    <xf numFmtId="49" fontId="10" fillId="7" borderId="20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3" xfId="0" applyNumberFormat="1" applyFont="1" applyFill="1" applyBorder="1"/>
    <xf numFmtId="165" fontId="10" fillId="2" borderId="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4" xfId="0" applyNumberFormat="1" applyFont="1" applyFill="1" applyBorder="1" applyAlignment="1">
      <alignment vertical="center"/>
    </xf>
    <xf numFmtId="165" fontId="10" fillId="7" borderId="25" xfId="0" applyNumberFormat="1" applyFont="1" applyFill="1" applyBorder="1" applyAlignment="1">
      <alignment vertical="center"/>
    </xf>
    <xf numFmtId="9" fontId="10" fillId="7" borderId="26" xfId="0" applyNumberFormat="1" applyFont="1" applyFill="1" applyBorder="1" applyAlignment="1">
      <alignment vertical="center"/>
    </xf>
    <xf numFmtId="49" fontId="10" fillId="7" borderId="38" xfId="0" applyNumberFormat="1" applyFont="1" applyFill="1" applyBorder="1" applyAlignment="1">
      <alignment vertical="center"/>
    </xf>
    <xf numFmtId="3" fontId="10" fillId="7" borderId="39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horizontal="right" vertical="center"/>
    </xf>
    <xf numFmtId="165" fontId="10" fillId="7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7" xfId="0" applyFill="1" applyBorder="1"/>
    <xf numFmtId="0" fontId="1" fillId="2" borderId="48" xfId="0" applyFont="1" applyFill="1" applyBorder="1" applyAlignment="1">
      <alignment wrapText="1"/>
    </xf>
    <xf numFmtId="0" fontId="0" fillId="2" borderId="47" xfId="0" applyFill="1" applyBorder="1" applyAlignment="1">
      <alignment horizontal="right"/>
    </xf>
    <xf numFmtId="0" fontId="1" fillId="2" borderId="48" xfId="0" applyFont="1" applyFill="1" applyBorder="1" applyAlignment="1">
      <alignment horizontal="right" wrapText="1"/>
    </xf>
    <xf numFmtId="49" fontId="13" fillId="3" borderId="60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/>
    <xf numFmtId="0" fontId="17" fillId="2" borderId="9" xfId="0" applyFont="1" applyFill="1" applyBorder="1"/>
    <xf numFmtId="3" fontId="17" fillId="2" borderId="9" xfId="0" applyNumberFormat="1" applyFont="1" applyFill="1" applyBorder="1"/>
    <xf numFmtId="3" fontId="17" fillId="2" borderId="9" xfId="0" applyNumberFormat="1" applyFont="1" applyFill="1" applyBorder="1" applyAlignment="1">
      <alignment horizontal="right"/>
    </xf>
    <xf numFmtId="49" fontId="13" fillId="5" borderId="12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right" vertical="center"/>
    </xf>
    <xf numFmtId="0" fontId="15" fillId="0" borderId="40" xfId="0" applyFont="1" applyBorder="1"/>
    <xf numFmtId="0" fontId="15" fillId="0" borderId="40" xfId="0" applyFont="1" applyBorder="1" applyAlignment="1">
      <alignment horizontal="center"/>
    </xf>
    <xf numFmtId="166" fontId="14" fillId="0" borderId="40" xfId="0" applyNumberFormat="1" applyFont="1" applyBorder="1"/>
    <xf numFmtId="3" fontId="14" fillId="9" borderId="40" xfId="0" applyNumberFormat="1" applyFont="1" applyFill="1" applyBorder="1"/>
    <xf numFmtId="0" fontId="17" fillId="2" borderId="14" xfId="0" applyFont="1" applyFill="1" applyBorder="1"/>
    <xf numFmtId="0" fontId="17" fillId="2" borderId="15" xfId="0" applyFont="1" applyFill="1" applyBorder="1"/>
    <xf numFmtId="3" fontId="17" fillId="2" borderId="15" xfId="0" applyNumberFormat="1" applyFont="1" applyFill="1" applyBorder="1"/>
    <xf numFmtId="3" fontId="17" fillId="2" borderId="15" xfId="0" applyNumberFormat="1" applyFont="1" applyFill="1" applyBorder="1" applyAlignment="1">
      <alignment horizontal="right"/>
    </xf>
    <xf numFmtId="49" fontId="13" fillId="3" borderId="41" xfId="0" applyNumberFormat="1" applyFont="1" applyFill="1" applyBorder="1" applyAlignment="1">
      <alignment horizontal="center" vertical="center"/>
    </xf>
    <xf numFmtId="49" fontId="16" fillId="3" borderId="59" xfId="0" applyNumberFormat="1" applyFont="1" applyFill="1" applyBorder="1" applyAlignment="1">
      <alignment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right" vertical="center"/>
    </xf>
    <xf numFmtId="3" fontId="16" fillId="3" borderId="59" xfId="0" applyNumberFormat="1" applyFont="1" applyFill="1" applyBorder="1" applyAlignment="1">
      <alignment horizontal="right" vertical="center"/>
    </xf>
    <xf numFmtId="49" fontId="13" fillId="3" borderId="41" xfId="0" applyNumberFormat="1" applyFont="1" applyFill="1" applyBorder="1" applyAlignment="1">
      <alignment horizontal="center" vertical="center" wrapText="1"/>
    </xf>
    <xf numFmtId="49" fontId="13" fillId="3" borderId="41" xfId="0" applyNumberFormat="1" applyFont="1" applyFill="1" applyBorder="1" applyAlignment="1">
      <alignment horizontal="right" vertical="center" wrapText="1"/>
    </xf>
    <xf numFmtId="0" fontId="17" fillId="2" borderId="42" xfId="0" applyFont="1" applyFill="1" applyBorder="1"/>
    <xf numFmtId="0" fontId="17" fillId="2" borderId="43" xfId="0" applyFont="1" applyFill="1" applyBorder="1"/>
    <xf numFmtId="0" fontId="17" fillId="2" borderId="43" xfId="0" applyFont="1" applyFill="1" applyBorder="1" applyAlignment="1">
      <alignment horizontal="center"/>
    </xf>
    <xf numFmtId="3" fontId="17" fillId="2" borderId="43" xfId="0" applyNumberFormat="1" applyFont="1" applyFill="1" applyBorder="1"/>
    <xf numFmtId="3" fontId="17" fillId="2" borderId="43" xfId="0" applyNumberFormat="1" applyFont="1" applyFill="1" applyBorder="1" applyAlignment="1">
      <alignment horizontal="right"/>
    </xf>
    <xf numFmtId="0" fontId="17" fillId="2" borderId="19" xfId="0" applyFont="1" applyFill="1" applyBorder="1"/>
    <xf numFmtId="3" fontId="17" fillId="2" borderId="19" xfId="0" applyNumberFormat="1" applyFont="1" applyFill="1" applyBorder="1"/>
    <xf numFmtId="3" fontId="17" fillId="2" borderId="19" xfId="0" applyNumberFormat="1" applyFont="1" applyFill="1" applyBorder="1" applyAlignment="1">
      <alignment horizontal="right"/>
    </xf>
    <xf numFmtId="49" fontId="13" fillId="5" borderId="49" xfId="0" applyNumberFormat="1" applyFont="1" applyFill="1" applyBorder="1" applyAlignment="1">
      <alignment vertical="center"/>
    </xf>
    <xf numFmtId="0" fontId="13" fillId="5" borderId="50" xfId="0" applyFont="1" applyFill="1" applyBorder="1" applyAlignment="1">
      <alignment vertical="center"/>
    </xf>
    <xf numFmtId="164" fontId="13" fillId="5" borderId="51" xfId="0" applyNumberFormat="1" applyFont="1" applyFill="1" applyBorder="1" applyAlignment="1">
      <alignment vertical="center"/>
    </xf>
    <xf numFmtId="49" fontId="13" fillId="3" borderId="52" xfId="0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164" fontId="13" fillId="3" borderId="53" xfId="0" applyNumberFormat="1" applyFont="1" applyFill="1" applyBorder="1" applyAlignment="1">
      <alignment vertical="center"/>
    </xf>
    <xf numFmtId="49" fontId="13" fillId="5" borderId="52" xfId="0" applyNumberFormat="1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164" fontId="13" fillId="5" borderId="53" xfId="0" applyNumberFormat="1" applyFont="1" applyFill="1" applyBorder="1" applyAlignment="1">
      <alignment vertical="center"/>
    </xf>
    <xf numFmtId="49" fontId="13" fillId="5" borderId="54" xfId="0" applyNumberFormat="1" applyFont="1" applyFill="1" applyBorder="1" applyAlignment="1">
      <alignment vertical="center"/>
    </xf>
    <xf numFmtId="0" fontId="13" fillId="5" borderId="55" xfId="0" applyFont="1" applyFill="1" applyBorder="1" applyAlignment="1">
      <alignment vertical="center"/>
    </xf>
    <xf numFmtId="164" fontId="13" fillId="5" borderId="56" xfId="0" applyNumberFormat="1" applyFont="1" applyFill="1" applyBorder="1" applyAlignment="1">
      <alignment vertical="center"/>
    </xf>
    <xf numFmtId="14" fontId="1" fillId="2" borderId="48" xfId="0" applyNumberFormat="1" applyFont="1" applyFill="1" applyBorder="1"/>
    <xf numFmtId="0" fontId="1" fillId="9" borderId="40" xfId="0" applyFont="1" applyFill="1" applyBorder="1"/>
    <xf numFmtId="0" fontId="1" fillId="9" borderId="40" xfId="0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1" fontId="8" fillId="9" borderId="40" xfId="0" applyNumberFormat="1" applyFont="1" applyFill="1" applyBorder="1" applyAlignment="1">
      <alignment horizontal="left"/>
    </xf>
    <xf numFmtId="3" fontId="8" fillId="9" borderId="40" xfId="2" applyNumberFormat="1" applyFont="1" applyFill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/>
    </xf>
    <xf numFmtId="3" fontId="8" fillId="9" borderId="40" xfId="2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center"/>
    </xf>
    <xf numFmtId="3" fontId="8" fillId="9" borderId="40" xfId="0" applyNumberFormat="1" applyFont="1" applyFill="1" applyBorder="1" applyAlignment="1">
      <alignment horizontal="left"/>
    </xf>
    <xf numFmtId="3" fontId="8" fillId="9" borderId="40" xfId="0" applyNumberFormat="1" applyFont="1" applyFill="1" applyBorder="1" applyAlignment="1">
      <alignment horizontal="justify" vertical="center" wrapText="1"/>
    </xf>
    <xf numFmtId="49" fontId="6" fillId="3" borderId="40" xfId="0" applyNumberFormat="1" applyFont="1" applyFill="1" applyBorder="1" applyAlignment="1">
      <alignment vertical="center" wrapText="1"/>
    </xf>
    <xf numFmtId="0" fontId="1" fillId="2" borderId="61" xfId="0" applyFont="1" applyFill="1" applyBorder="1"/>
    <xf numFmtId="49" fontId="1" fillId="2" borderId="40" xfId="0" applyNumberFormat="1" applyFont="1" applyFill="1" applyBorder="1" applyAlignment="1">
      <alignment vertical="center" wrapText="1"/>
    </xf>
    <xf numFmtId="0" fontId="8" fillId="9" borderId="40" xfId="0" applyFont="1" applyFill="1" applyBorder="1" applyAlignment="1">
      <alignment horizontal="right"/>
    </xf>
    <xf numFmtId="49" fontId="1" fillId="2" borderId="5" xfId="0" applyNumberFormat="1" applyFont="1" applyFill="1" applyBorder="1"/>
    <xf numFmtId="0" fontId="1" fillId="2" borderId="57" xfId="0" applyFont="1" applyFill="1" applyBorder="1"/>
    <xf numFmtId="168" fontId="1" fillId="9" borderId="40" xfId="3" applyNumberFormat="1" applyFont="1" applyFill="1" applyBorder="1" applyAlignment="1">
      <alignment horizontal="left" vertical="center"/>
    </xf>
    <xf numFmtId="17" fontId="8" fillId="9" borderId="40" xfId="1" applyNumberFormat="1" applyFont="1" applyFill="1" applyBorder="1" applyAlignment="1">
      <alignment horizontal="right" vertical="center"/>
    </xf>
    <xf numFmtId="0" fontId="1" fillId="9" borderId="40" xfId="0" applyFont="1" applyFill="1" applyBorder="1" applyAlignment="1">
      <alignment horizontal="left" vertical="top" wrapText="1"/>
    </xf>
    <xf numFmtId="49" fontId="2" fillId="3" borderId="40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4" fontId="7" fillId="9" borderId="40" xfId="2" applyNumberFormat="1" applyFont="1" applyFill="1" applyBorder="1" applyAlignment="1">
      <alignment horizontal="center"/>
    </xf>
    <xf numFmtId="4" fontId="8" fillId="9" borderId="40" xfId="2" applyNumberFormat="1" applyFont="1" applyFill="1" applyBorder="1" applyAlignment="1">
      <alignment horizontal="center"/>
    </xf>
    <xf numFmtId="169" fontId="8" fillId="9" borderId="40" xfId="2" applyNumberFormat="1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3" fontId="2" fillId="3" borderId="58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 applyProtection="1">
      <alignment horizontal="right"/>
      <protection hidden="1"/>
    </xf>
    <xf numFmtId="168" fontId="1" fillId="9" borderId="40" xfId="3" applyNumberFormat="1" applyFont="1" applyFill="1" applyBorder="1" applyAlignment="1">
      <alignment horizontal="left" vertical="top" wrapText="1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3" fontId="8" fillId="0" borderId="40" xfId="0" applyNumberFormat="1" applyFont="1" applyBorder="1" applyAlignment="1">
      <alignment horizontal="center" vertical="center"/>
    </xf>
    <xf numFmtId="49" fontId="13" fillId="5" borderId="41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vertical="center"/>
    </xf>
    <xf numFmtId="0" fontId="17" fillId="2" borderId="47" xfId="0" applyFont="1" applyFill="1" applyBorder="1" applyAlignment="1">
      <alignment horizontal="right" vertical="center"/>
    </xf>
    <xf numFmtId="49" fontId="13" fillId="3" borderId="40" xfId="0" applyNumberFormat="1" applyFont="1" applyFill="1" applyBorder="1" applyAlignment="1">
      <alignment horizontal="center" vertical="center"/>
    </xf>
    <xf numFmtId="49" fontId="13" fillId="3" borderId="40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>
      <alignment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vertical="center"/>
    </xf>
    <xf numFmtId="3" fontId="16" fillId="3" borderId="40" xfId="0" applyNumberFormat="1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0" fontId="2" fillId="3" borderId="59" xfId="0" applyFont="1" applyFill="1" applyBorder="1" applyAlignment="1">
      <alignment vertical="center"/>
    </xf>
    <xf numFmtId="3" fontId="2" fillId="3" borderId="59" xfId="0" applyNumberFormat="1" applyFont="1" applyFill="1" applyBorder="1" applyAlignment="1">
      <alignment horizontal="right" vertical="center"/>
    </xf>
    <xf numFmtId="3" fontId="8" fillId="0" borderId="40" xfId="0" applyNumberFormat="1" applyFont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/>
    </xf>
    <xf numFmtId="3" fontId="2" fillId="3" borderId="40" xfId="0" applyNumberFormat="1" applyFont="1" applyFill="1" applyBorder="1" applyAlignment="1">
      <alignment horizontal="right" vertical="center"/>
    </xf>
    <xf numFmtId="0" fontId="4" fillId="0" borderId="0" xfId="0" applyFont="1"/>
    <xf numFmtId="3" fontId="7" fillId="9" borderId="40" xfId="0" applyNumberFormat="1" applyFont="1" applyFill="1" applyBorder="1" applyAlignment="1">
      <alignment horizontal="center" vertical="center"/>
    </xf>
    <xf numFmtId="49" fontId="13" fillId="9" borderId="40" xfId="0" applyNumberFormat="1" applyFont="1" applyFill="1" applyBorder="1" applyAlignment="1">
      <alignment horizontal="center" vertical="center" wrapText="1"/>
    </xf>
    <xf numFmtId="49" fontId="13" fillId="9" borderId="40" xfId="0" applyNumberFormat="1" applyFont="1" applyFill="1" applyBorder="1" applyAlignment="1">
      <alignment horizontal="right" vertical="center" wrapText="1"/>
    </xf>
    <xf numFmtId="0" fontId="10" fillId="9" borderId="40" xfId="0" applyFont="1" applyFill="1" applyBorder="1"/>
    <xf numFmtId="1" fontId="18" fillId="9" borderId="40" xfId="0" applyNumberFormat="1" applyFont="1" applyFill="1" applyBorder="1" applyAlignment="1">
      <alignment horizontal="left"/>
    </xf>
    <xf numFmtId="3" fontId="18" fillId="9" borderId="40" xfId="0" applyNumberFormat="1" applyFont="1" applyFill="1" applyBorder="1" applyAlignment="1">
      <alignment horizontal="left"/>
    </xf>
    <xf numFmtId="0" fontId="1" fillId="9" borderId="40" xfId="0" applyFont="1" applyFill="1" applyBorder="1" applyAlignment="1">
      <alignment horizontal="center"/>
    </xf>
    <xf numFmtId="49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17" fontId="1" fillId="9" borderId="40" xfId="0" applyNumberFormat="1" applyFont="1" applyFill="1" applyBorder="1" applyAlignment="1">
      <alignment horizontal="right" vertical="top" wrapText="1"/>
    </xf>
    <xf numFmtId="0" fontId="1" fillId="9" borderId="40" xfId="0" applyFont="1" applyFill="1" applyBorder="1" applyAlignment="1">
      <alignment horizontal="right" vertical="center"/>
    </xf>
    <xf numFmtId="0" fontId="7" fillId="9" borderId="40" xfId="0" applyFont="1" applyFill="1" applyBorder="1" applyAlignment="1">
      <alignment horizontal="right" vertical="top" wrapText="1"/>
    </xf>
    <xf numFmtId="1" fontId="1" fillId="9" borderId="40" xfId="0" applyNumberFormat="1" applyFont="1" applyFill="1" applyBorder="1" applyAlignment="1">
      <alignment horizontal="right" vertical="top" wrapText="1"/>
    </xf>
    <xf numFmtId="1" fontId="8" fillId="9" borderId="40" xfId="0" applyNumberFormat="1" applyFont="1" applyFill="1" applyBorder="1" applyAlignment="1">
      <alignment horizontal="right" vertical="top" wrapText="1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742949</xdr:colOff>
      <xdr:row>0</xdr:row>
      <xdr:rowOff>0</xdr:rowOff>
    </xdr:from>
    <xdr:to>
      <xdr:col>6</xdr:col>
      <xdr:colOff>1181099</xdr:colOff>
      <xdr:row>7</xdr:row>
      <xdr:rowOff>176932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0"/>
          <a:ext cx="7705725" cy="151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workbookViewId="0">
      <selection activeCell="I18" sqref="I18"/>
    </sheetView>
  </sheetViews>
  <sheetFormatPr baseColWidth="10" defaultColWidth="11.42578125" defaultRowHeight="15" x14ac:dyDescent="0.25"/>
  <cols>
    <col min="1" max="1" width="3.7109375" customWidth="1"/>
    <col min="2" max="2" width="38.140625" customWidth="1"/>
    <col min="3" max="3" width="19.42578125" customWidth="1"/>
    <col min="5" max="5" width="17.4257812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6"/>
    </row>
    <row r="2" spans="1:7" x14ac:dyDescent="0.25">
      <c r="A2" s="1"/>
      <c r="B2" s="1"/>
      <c r="C2" s="1"/>
      <c r="D2" s="1"/>
      <c r="E2" s="1"/>
      <c r="F2" s="1"/>
      <c r="G2" s="6"/>
    </row>
    <row r="3" spans="1:7" x14ac:dyDescent="0.25">
      <c r="A3" s="1"/>
      <c r="B3" s="1"/>
      <c r="C3" s="1"/>
      <c r="D3" s="1"/>
      <c r="E3" s="1"/>
      <c r="F3" s="1"/>
      <c r="G3" s="6"/>
    </row>
    <row r="4" spans="1:7" x14ac:dyDescent="0.25">
      <c r="A4" s="1"/>
      <c r="B4" s="1"/>
      <c r="C4" s="1"/>
      <c r="D4" s="1"/>
      <c r="E4" s="1"/>
      <c r="F4" s="1"/>
      <c r="G4" s="6"/>
    </row>
    <row r="5" spans="1:7" x14ac:dyDescent="0.25">
      <c r="A5" s="1"/>
      <c r="B5" s="1"/>
      <c r="C5" s="1"/>
      <c r="D5" s="1"/>
      <c r="E5" s="1"/>
      <c r="F5" s="1"/>
      <c r="G5" s="6"/>
    </row>
    <row r="6" spans="1:7" x14ac:dyDescent="0.25">
      <c r="A6" s="1"/>
      <c r="B6" s="1"/>
      <c r="C6" s="1"/>
      <c r="D6" s="1"/>
      <c r="E6" s="1"/>
      <c r="F6" s="1"/>
      <c r="G6" s="6"/>
    </row>
    <row r="7" spans="1:7" x14ac:dyDescent="0.25">
      <c r="A7" s="1"/>
      <c r="B7" s="1"/>
      <c r="C7" s="1"/>
      <c r="D7" s="1"/>
      <c r="E7" s="1"/>
      <c r="F7" s="1"/>
      <c r="G7" s="6"/>
    </row>
    <row r="8" spans="1:7" x14ac:dyDescent="0.25">
      <c r="A8" s="1"/>
      <c r="B8" s="50"/>
      <c r="C8" s="50"/>
      <c r="D8" s="1"/>
      <c r="E8" s="2"/>
      <c r="F8" s="2"/>
      <c r="G8" s="52"/>
    </row>
    <row r="9" spans="1:7" x14ac:dyDescent="0.25">
      <c r="A9" s="5"/>
      <c r="B9" s="110" t="s">
        <v>0</v>
      </c>
      <c r="C9" s="178" t="s">
        <v>1</v>
      </c>
      <c r="D9" s="111"/>
      <c r="E9" s="170" t="s">
        <v>2</v>
      </c>
      <c r="F9" s="171"/>
      <c r="G9" s="129">
        <v>12000</v>
      </c>
    </row>
    <row r="10" spans="1:7" x14ac:dyDescent="0.25">
      <c r="A10" s="5"/>
      <c r="B10" s="112" t="s">
        <v>3</v>
      </c>
      <c r="C10" s="179" t="s">
        <v>4</v>
      </c>
      <c r="D10" s="111"/>
      <c r="E10" s="172" t="s">
        <v>5</v>
      </c>
      <c r="F10" s="173"/>
      <c r="G10" s="176" t="s">
        <v>6</v>
      </c>
    </row>
    <row r="11" spans="1:7" x14ac:dyDescent="0.25">
      <c r="A11" s="5"/>
      <c r="B11" s="112" t="s">
        <v>7</v>
      </c>
      <c r="C11" s="113" t="s">
        <v>8</v>
      </c>
      <c r="D11" s="111"/>
      <c r="E11" s="172" t="s">
        <v>9</v>
      </c>
      <c r="F11" s="173"/>
      <c r="G11" s="116">
        <v>1800</v>
      </c>
    </row>
    <row r="12" spans="1:7" x14ac:dyDescent="0.25">
      <c r="A12" s="5"/>
      <c r="B12" s="112" t="s">
        <v>10</v>
      </c>
      <c r="C12" s="113" t="s">
        <v>11</v>
      </c>
      <c r="D12" s="111"/>
      <c r="E12" s="114" t="s">
        <v>12</v>
      </c>
      <c r="F12" s="115"/>
      <c r="G12" s="116">
        <f>G9*G11</f>
        <v>21600000</v>
      </c>
    </row>
    <row r="13" spans="1:7" x14ac:dyDescent="0.25">
      <c r="A13" s="5"/>
      <c r="B13" s="112" t="s">
        <v>13</v>
      </c>
      <c r="C13" s="113" t="s">
        <v>14</v>
      </c>
      <c r="D13" s="111"/>
      <c r="E13" s="172" t="s">
        <v>15</v>
      </c>
      <c r="F13" s="173"/>
      <c r="G13" s="177" t="s">
        <v>16</v>
      </c>
    </row>
    <row r="14" spans="1:7" x14ac:dyDescent="0.25">
      <c r="A14" s="5"/>
      <c r="B14" s="112" t="s">
        <v>17</v>
      </c>
      <c r="C14" s="180" t="s">
        <v>14</v>
      </c>
      <c r="D14" s="111"/>
      <c r="E14" s="172" t="s">
        <v>18</v>
      </c>
      <c r="F14" s="173"/>
      <c r="G14" s="176" t="s">
        <v>6</v>
      </c>
    </row>
    <row r="15" spans="1:7" ht="38.25" x14ac:dyDescent="0.25">
      <c r="A15" s="5"/>
      <c r="B15" s="112" t="s">
        <v>19</v>
      </c>
      <c r="C15" s="117">
        <v>44958</v>
      </c>
      <c r="D15" s="111"/>
      <c r="E15" s="174" t="s">
        <v>20</v>
      </c>
      <c r="F15" s="175"/>
      <c r="G15" s="118" t="s">
        <v>21</v>
      </c>
    </row>
    <row r="16" spans="1:7" x14ac:dyDescent="0.25">
      <c r="A16" s="1"/>
      <c r="B16" s="51"/>
      <c r="C16" s="99"/>
      <c r="D16" s="8"/>
      <c r="E16" s="9"/>
      <c r="F16" s="9"/>
      <c r="G16" s="53"/>
    </row>
    <row r="17" spans="1:7" x14ac:dyDescent="0.25">
      <c r="A17" s="4"/>
      <c r="B17" s="163" t="s">
        <v>22</v>
      </c>
      <c r="C17" s="164"/>
      <c r="D17" s="164"/>
      <c r="E17" s="164"/>
      <c r="F17" s="164"/>
      <c r="G17" s="164"/>
    </row>
    <row r="18" spans="1:7" x14ac:dyDescent="0.25">
      <c r="A18" s="1"/>
      <c r="B18" s="10"/>
      <c r="C18" s="11"/>
      <c r="D18" s="11"/>
      <c r="E18" s="11"/>
      <c r="F18" s="12"/>
      <c r="G18" s="13"/>
    </row>
    <row r="19" spans="1:7" x14ac:dyDescent="0.25">
      <c r="A19" s="3"/>
      <c r="B19" s="14" t="s">
        <v>23</v>
      </c>
      <c r="C19" s="15"/>
      <c r="D19" s="16"/>
      <c r="E19" s="16"/>
      <c r="F19" s="16"/>
      <c r="G19" s="17"/>
    </row>
    <row r="20" spans="1:7" ht="27" x14ac:dyDescent="0.25">
      <c r="A20" s="4"/>
      <c r="B20" s="54" t="s">
        <v>24</v>
      </c>
      <c r="C20" s="54" t="s">
        <v>25</v>
      </c>
      <c r="D20" s="54" t="s">
        <v>26</v>
      </c>
      <c r="E20" s="54" t="s">
        <v>27</v>
      </c>
      <c r="F20" s="54" t="s">
        <v>28</v>
      </c>
      <c r="G20" s="54" t="s">
        <v>29</v>
      </c>
    </row>
    <row r="21" spans="1:7" x14ac:dyDescent="0.25">
      <c r="A21" s="5"/>
      <c r="B21" s="109" t="s">
        <v>30</v>
      </c>
      <c r="C21" s="107" t="s">
        <v>31</v>
      </c>
      <c r="D21" s="123">
        <v>7</v>
      </c>
      <c r="E21" s="107" t="s">
        <v>32</v>
      </c>
      <c r="F21" s="107">
        <v>20000</v>
      </c>
      <c r="G21" s="128">
        <f>D21*F21</f>
        <v>140000</v>
      </c>
    </row>
    <row r="22" spans="1:7" x14ac:dyDescent="0.25">
      <c r="A22" s="5"/>
      <c r="B22" s="109" t="s">
        <v>33</v>
      </c>
      <c r="C22" s="107" t="s">
        <v>31</v>
      </c>
      <c r="D22" s="123">
        <v>10</v>
      </c>
      <c r="E22" s="107" t="s">
        <v>34</v>
      </c>
      <c r="F22" s="107">
        <v>20000</v>
      </c>
      <c r="G22" s="128">
        <f>D22*F22</f>
        <v>200000</v>
      </c>
    </row>
    <row r="23" spans="1:7" x14ac:dyDescent="0.25">
      <c r="A23" s="5"/>
      <c r="B23" s="109" t="s">
        <v>35</v>
      </c>
      <c r="C23" s="107" t="s">
        <v>31</v>
      </c>
      <c r="D23" s="123">
        <v>3</v>
      </c>
      <c r="E23" s="107" t="s">
        <v>34</v>
      </c>
      <c r="F23" s="107">
        <v>20000</v>
      </c>
      <c r="G23" s="128">
        <f t="shared" ref="G23:G25" si="0">D23*F23</f>
        <v>60000</v>
      </c>
    </row>
    <row r="24" spans="1:7" x14ac:dyDescent="0.25">
      <c r="A24" s="5"/>
      <c r="B24" s="109" t="s">
        <v>36</v>
      </c>
      <c r="C24" s="107" t="s">
        <v>31</v>
      </c>
      <c r="D24" s="123">
        <v>5.5</v>
      </c>
      <c r="E24" s="107" t="s">
        <v>37</v>
      </c>
      <c r="F24" s="107">
        <v>20000</v>
      </c>
      <c r="G24" s="128">
        <f t="shared" si="0"/>
        <v>110000</v>
      </c>
    </row>
    <row r="25" spans="1:7" x14ac:dyDescent="0.25">
      <c r="A25" s="5"/>
      <c r="B25" s="109" t="s">
        <v>38</v>
      </c>
      <c r="C25" s="107" t="s">
        <v>31</v>
      </c>
      <c r="D25" s="123">
        <v>10</v>
      </c>
      <c r="E25" s="107" t="s">
        <v>34</v>
      </c>
      <c r="F25" s="107">
        <v>20000</v>
      </c>
      <c r="G25" s="128">
        <f t="shared" si="0"/>
        <v>200000</v>
      </c>
    </row>
    <row r="26" spans="1:7" x14ac:dyDescent="0.25">
      <c r="A26" s="5"/>
      <c r="B26" s="103" t="s">
        <v>39</v>
      </c>
      <c r="C26" s="107" t="s">
        <v>31</v>
      </c>
      <c r="D26" s="123">
        <v>350</v>
      </c>
      <c r="E26" s="101" t="s">
        <v>40</v>
      </c>
      <c r="F26" s="107">
        <v>20000</v>
      </c>
      <c r="G26" s="128">
        <f>D26*F26</f>
        <v>7000000</v>
      </c>
    </row>
    <row r="27" spans="1:7" x14ac:dyDescent="0.25">
      <c r="A27" s="5"/>
      <c r="B27" s="124" t="s">
        <v>41</v>
      </c>
      <c r="C27" s="125"/>
      <c r="D27" s="126"/>
      <c r="E27" s="126"/>
      <c r="F27" s="126"/>
      <c r="G27" s="127">
        <f>SUM(G21:G26)</f>
        <v>7710000</v>
      </c>
    </row>
    <row r="28" spans="1:7" x14ac:dyDescent="0.25">
      <c r="A28" s="4"/>
      <c r="B28" s="55"/>
      <c r="C28" s="56"/>
      <c r="D28" s="56"/>
      <c r="E28" s="56"/>
      <c r="F28" s="57"/>
      <c r="G28" s="58"/>
    </row>
    <row r="29" spans="1:7" x14ac:dyDescent="0.25">
      <c r="A29" s="1"/>
      <c r="B29" s="133" t="s">
        <v>42</v>
      </c>
      <c r="C29" s="134"/>
      <c r="D29" s="135"/>
      <c r="E29" s="135"/>
      <c r="F29" s="136"/>
      <c r="G29" s="137"/>
    </row>
    <row r="30" spans="1:7" ht="27" x14ac:dyDescent="0.25">
      <c r="A30" s="5"/>
      <c r="B30" s="138" t="s">
        <v>24</v>
      </c>
      <c r="C30" s="139" t="s">
        <v>25</v>
      </c>
      <c r="D30" s="139" t="s">
        <v>26</v>
      </c>
      <c r="E30" s="139" t="s">
        <v>27</v>
      </c>
      <c r="F30" s="139" t="s">
        <v>28</v>
      </c>
      <c r="G30" s="138" t="s">
        <v>29</v>
      </c>
    </row>
    <row r="31" spans="1:7" x14ac:dyDescent="0.25">
      <c r="A31" s="5"/>
      <c r="B31" s="64"/>
      <c r="C31" s="65"/>
      <c r="D31" s="65"/>
      <c r="E31" s="65"/>
      <c r="F31" s="66"/>
      <c r="G31" s="67"/>
    </row>
    <row r="32" spans="1:7" x14ac:dyDescent="0.25">
      <c r="A32" s="5"/>
      <c r="B32" s="140" t="s">
        <v>43</v>
      </c>
      <c r="C32" s="141"/>
      <c r="D32" s="141"/>
      <c r="E32" s="141"/>
      <c r="F32" s="142"/>
      <c r="G32" s="143"/>
    </row>
    <row r="33" spans="1:9" x14ac:dyDescent="0.25">
      <c r="A33" s="3"/>
      <c r="B33" s="79"/>
      <c r="C33" s="80"/>
      <c r="D33" s="80"/>
      <c r="E33" s="80"/>
      <c r="F33" s="82"/>
      <c r="G33" s="83"/>
    </row>
    <row r="34" spans="1:9" x14ac:dyDescent="0.25">
      <c r="A34" s="1"/>
      <c r="B34" s="59" t="s">
        <v>44</v>
      </c>
      <c r="C34" s="60"/>
      <c r="D34" s="61"/>
      <c r="E34" s="61"/>
      <c r="F34" s="62"/>
      <c r="G34" s="63"/>
    </row>
    <row r="35" spans="1:9" ht="27" x14ac:dyDescent="0.25">
      <c r="A35" s="3"/>
      <c r="B35" s="72" t="s">
        <v>24</v>
      </c>
      <c r="C35" s="72" t="s">
        <v>25</v>
      </c>
      <c r="D35" s="72" t="s">
        <v>26</v>
      </c>
      <c r="E35" s="54" t="s">
        <v>27</v>
      </c>
      <c r="F35" s="77" t="s">
        <v>28</v>
      </c>
      <c r="G35" s="72" t="s">
        <v>29</v>
      </c>
    </row>
    <row r="36" spans="1:9" x14ac:dyDescent="0.25">
      <c r="A36" s="5"/>
      <c r="B36" s="131" t="s">
        <v>39</v>
      </c>
      <c r="C36" s="130" t="s">
        <v>45</v>
      </c>
      <c r="D36" s="130">
        <v>1.7</v>
      </c>
      <c r="E36" s="130" t="s">
        <v>46</v>
      </c>
      <c r="F36" s="132">
        <v>60000</v>
      </c>
      <c r="G36" s="149">
        <f>D36*F36</f>
        <v>102000</v>
      </c>
    </row>
    <row r="37" spans="1:9" x14ac:dyDescent="0.25">
      <c r="A37" s="5"/>
      <c r="B37" s="73" t="s">
        <v>47</v>
      </c>
      <c r="C37" s="74"/>
      <c r="D37" s="75"/>
      <c r="E37" s="75"/>
      <c r="F37" s="75"/>
      <c r="G37" s="76">
        <f>SUM(G36:G36)</f>
        <v>102000</v>
      </c>
    </row>
    <row r="38" spans="1:9" x14ac:dyDescent="0.25">
      <c r="A38" s="3"/>
      <c r="B38" s="68"/>
      <c r="C38" s="69"/>
      <c r="D38" s="69"/>
      <c r="E38" s="69"/>
      <c r="F38" s="70"/>
      <c r="G38" s="71"/>
    </row>
    <row r="39" spans="1:9" x14ac:dyDescent="0.25">
      <c r="A39" s="1"/>
      <c r="B39" s="59" t="s">
        <v>48</v>
      </c>
      <c r="C39" s="60"/>
      <c r="D39" s="61"/>
      <c r="E39" s="61"/>
      <c r="F39" s="62"/>
      <c r="G39" s="63"/>
    </row>
    <row r="40" spans="1:9" ht="27" x14ac:dyDescent="0.25">
      <c r="A40" s="3"/>
      <c r="B40" s="77" t="s">
        <v>49</v>
      </c>
      <c r="C40" s="77" t="s">
        <v>50</v>
      </c>
      <c r="D40" s="77" t="s">
        <v>51</v>
      </c>
      <c r="E40" s="77"/>
      <c r="F40" s="77" t="s">
        <v>28</v>
      </c>
      <c r="G40" s="78" t="s">
        <v>29</v>
      </c>
    </row>
    <row r="41" spans="1:9" x14ac:dyDescent="0.25">
      <c r="A41" s="5"/>
      <c r="B41" s="156" t="s">
        <v>52</v>
      </c>
      <c r="C41" s="154"/>
      <c r="D41" s="154"/>
      <c r="E41" s="154"/>
      <c r="F41" s="154"/>
      <c r="G41" s="155"/>
    </row>
    <row r="42" spans="1:9" x14ac:dyDescent="0.25">
      <c r="A42" s="5"/>
      <c r="B42" s="100" t="s">
        <v>53</v>
      </c>
      <c r="C42" s="101" t="s">
        <v>54</v>
      </c>
      <c r="D42" s="102">
        <v>200</v>
      </c>
      <c r="E42" s="101" t="s">
        <v>55</v>
      </c>
      <c r="F42" s="102">
        <v>2920</v>
      </c>
      <c r="G42" s="149">
        <f>D42*F42</f>
        <v>584000</v>
      </c>
    </row>
    <row r="43" spans="1:9" x14ac:dyDescent="0.25">
      <c r="A43" s="5"/>
      <c r="B43" s="103" t="s">
        <v>56</v>
      </c>
      <c r="C43" s="101" t="s">
        <v>54</v>
      </c>
      <c r="D43" s="104">
        <v>253</v>
      </c>
      <c r="E43" s="101" t="s">
        <v>55</v>
      </c>
      <c r="F43" s="153">
        <v>1000</v>
      </c>
      <c r="G43" s="149">
        <f t="shared" ref="G43:G56" si="1">D43*F43</f>
        <v>253000</v>
      </c>
    </row>
    <row r="44" spans="1:9" x14ac:dyDescent="0.25">
      <c r="A44" s="5"/>
      <c r="B44" s="103" t="s">
        <v>57</v>
      </c>
      <c r="C44" s="101" t="s">
        <v>54</v>
      </c>
      <c r="D44" s="106">
        <v>140</v>
      </c>
      <c r="E44" s="101" t="s">
        <v>55</v>
      </c>
      <c r="F44" s="107">
        <v>1680</v>
      </c>
      <c r="G44" s="149">
        <f t="shared" si="1"/>
        <v>235200</v>
      </c>
    </row>
    <row r="45" spans="1:9" x14ac:dyDescent="0.25">
      <c r="A45" s="5"/>
      <c r="B45" s="103" t="s">
        <v>58</v>
      </c>
      <c r="C45" s="101" t="s">
        <v>54</v>
      </c>
      <c r="D45" s="106">
        <v>300</v>
      </c>
      <c r="E45" s="101" t="s">
        <v>55</v>
      </c>
      <c r="F45" s="107">
        <v>2498</v>
      </c>
      <c r="G45" s="149">
        <f t="shared" si="1"/>
        <v>749400</v>
      </c>
    </row>
    <row r="46" spans="1:9" x14ac:dyDescent="0.25">
      <c r="A46" s="5"/>
      <c r="B46" s="103" t="s">
        <v>59</v>
      </c>
      <c r="C46" s="101" t="s">
        <v>54</v>
      </c>
      <c r="D46" s="106">
        <v>190</v>
      </c>
      <c r="E46" s="101" t="s">
        <v>55</v>
      </c>
      <c r="F46" s="107">
        <v>1440</v>
      </c>
      <c r="G46" s="149">
        <f t="shared" ref="G46" si="2">D46*F46</f>
        <v>273600</v>
      </c>
    </row>
    <row r="47" spans="1:9" x14ac:dyDescent="0.25">
      <c r="A47" s="5"/>
      <c r="B47" s="157" t="s">
        <v>60</v>
      </c>
      <c r="C47" s="101"/>
      <c r="D47" s="106"/>
      <c r="E47" s="101"/>
      <c r="F47" s="107"/>
      <c r="G47" s="149"/>
    </row>
    <row r="48" spans="1:9" x14ac:dyDescent="0.25">
      <c r="A48" s="5"/>
      <c r="B48" s="103" t="s">
        <v>61</v>
      </c>
      <c r="C48" s="105" t="s">
        <v>62</v>
      </c>
      <c r="D48" s="122">
        <v>0.5</v>
      </c>
      <c r="E48" s="101" t="s">
        <v>63</v>
      </c>
      <c r="F48" s="107">
        <v>92000</v>
      </c>
      <c r="G48" s="128">
        <f t="shared" si="1"/>
        <v>46000</v>
      </c>
      <c r="I48" s="152"/>
    </row>
    <row r="49" spans="1:7" x14ac:dyDescent="0.25">
      <c r="A49" s="5"/>
      <c r="B49" s="108" t="s">
        <v>64</v>
      </c>
      <c r="C49" s="107" t="s">
        <v>54</v>
      </c>
      <c r="D49" s="121">
        <v>0.25</v>
      </c>
      <c r="E49" s="101" t="s">
        <v>65</v>
      </c>
      <c r="F49" s="107">
        <v>54000</v>
      </c>
      <c r="G49" s="150">
        <f t="shared" si="1"/>
        <v>13500</v>
      </c>
    </row>
    <row r="50" spans="1:7" x14ac:dyDescent="0.25">
      <c r="A50" s="5"/>
      <c r="B50" s="158" t="s">
        <v>66</v>
      </c>
      <c r="C50" s="107"/>
      <c r="D50" s="121"/>
      <c r="E50" s="101"/>
      <c r="F50" s="107"/>
      <c r="G50" s="150"/>
    </row>
    <row r="51" spans="1:7" x14ac:dyDescent="0.25">
      <c r="A51" s="5"/>
      <c r="B51" s="108" t="s">
        <v>67</v>
      </c>
      <c r="C51" s="107" t="s">
        <v>62</v>
      </c>
      <c r="D51" s="121">
        <v>1.5</v>
      </c>
      <c r="E51" s="101" t="s">
        <v>68</v>
      </c>
      <c r="F51" s="107">
        <v>23000</v>
      </c>
      <c r="G51" s="150">
        <f t="shared" si="1"/>
        <v>34500</v>
      </c>
    </row>
    <row r="52" spans="1:7" x14ac:dyDescent="0.25">
      <c r="A52" s="5"/>
      <c r="B52" s="108" t="s">
        <v>69</v>
      </c>
      <c r="C52" s="107" t="s">
        <v>54</v>
      </c>
      <c r="D52" s="122">
        <v>1.5</v>
      </c>
      <c r="E52" s="101" t="s">
        <v>63</v>
      </c>
      <c r="F52" s="107">
        <v>41389</v>
      </c>
      <c r="G52" s="150">
        <f t="shared" si="1"/>
        <v>62083.5</v>
      </c>
    </row>
    <row r="53" spans="1:7" x14ac:dyDescent="0.25">
      <c r="A53" s="5"/>
      <c r="B53" s="158" t="s">
        <v>70</v>
      </c>
      <c r="C53" s="107"/>
      <c r="D53" s="122"/>
      <c r="E53" s="101"/>
      <c r="F53" s="107"/>
      <c r="G53" s="150"/>
    </row>
    <row r="54" spans="1:7" x14ac:dyDescent="0.25">
      <c r="A54" s="5"/>
      <c r="B54" s="108" t="s">
        <v>71</v>
      </c>
      <c r="C54" s="107" t="s">
        <v>62</v>
      </c>
      <c r="D54" s="106">
        <v>3</v>
      </c>
      <c r="E54" s="101" t="s">
        <v>72</v>
      </c>
      <c r="F54" s="107">
        <v>5285</v>
      </c>
      <c r="G54" s="150">
        <f t="shared" si="1"/>
        <v>15855</v>
      </c>
    </row>
    <row r="55" spans="1:7" x14ac:dyDescent="0.25">
      <c r="A55" s="5"/>
      <c r="B55" s="108" t="s">
        <v>73</v>
      </c>
      <c r="C55" s="107" t="s">
        <v>62</v>
      </c>
      <c r="D55" s="106">
        <v>3</v>
      </c>
      <c r="E55" s="101" t="s">
        <v>72</v>
      </c>
      <c r="F55" s="107">
        <v>4475</v>
      </c>
      <c r="G55" s="150">
        <f t="shared" si="1"/>
        <v>13425</v>
      </c>
    </row>
    <row r="56" spans="1:7" x14ac:dyDescent="0.25">
      <c r="A56" s="5"/>
      <c r="B56" s="108" t="s">
        <v>74</v>
      </c>
      <c r="C56" s="107" t="s">
        <v>62</v>
      </c>
      <c r="D56" s="106">
        <v>3</v>
      </c>
      <c r="E56" s="101" t="s">
        <v>72</v>
      </c>
      <c r="F56" s="107">
        <v>16910</v>
      </c>
      <c r="G56" s="150">
        <f t="shared" si="1"/>
        <v>50730</v>
      </c>
    </row>
    <row r="57" spans="1:7" x14ac:dyDescent="0.25">
      <c r="A57" s="5"/>
      <c r="B57" s="119" t="s">
        <v>75</v>
      </c>
      <c r="C57" s="120"/>
      <c r="D57" s="120"/>
      <c r="E57" s="120"/>
      <c r="F57" s="120"/>
      <c r="G57" s="151">
        <f>SUM(G42:G56)</f>
        <v>2331293.5</v>
      </c>
    </row>
    <row r="58" spans="1:7" x14ac:dyDescent="0.25">
      <c r="A58" s="5"/>
      <c r="B58" s="79"/>
      <c r="C58" s="80"/>
      <c r="D58" s="80"/>
      <c r="E58" s="81"/>
      <c r="F58" s="82"/>
      <c r="G58" s="83"/>
    </row>
    <row r="59" spans="1:7" x14ac:dyDescent="0.25">
      <c r="A59" s="1"/>
      <c r="B59" s="59" t="s">
        <v>76</v>
      </c>
      <c r="C59" s="60"/>
      <c r="D59" s="61"/>
      <c r="E59" s="61"/>
      <c r="F59" s="62"/>
      <c r="G59" s="63"/>
    </row>
    <row r="60" spans="1:7" ht="27" x14ac:dyDescent="0.25">
      <c r="A60" s="3"/>
      <c r="B60" s="72" t="s">
        <v>77</v>
      </c>
      <c r="C60" s="77" t="s">
        <v>50</v>
      </c>
      <c r="D60" s="77" t="s">
        <v>51</v>
      </c>
      <c r="E60" s="72"/>
      <c r="F60" s="77" t="s">
        <v>28</v>
      </c>
      <c r="G60" s="72" t="s">
        <v>29</v>
      </c>
    </row>
    <row r="61" spans="1:7" x14ac:dyDescent="0.25">
      <c r="A61" s="5"/>
      <c r="B61" s="100" t="s">
        <v>78</v>
      </c>
      <c r="C61" s="159" t="s">
        <v>79</v>
      </c>
      <c r="D61" s="159">
        <v>1</v>
      </c>
      <c r="E61" s="160" t="s">
        <v>46</v>
      </c>
      <c r="F61" s="161">
        <v>33000</v>
      </c>
      <c r="G61" s="162">
        <f>D61*F61</f>
        <v>33000</v>
      </c>
    </row>
    <row r="62" spans="1:7" x14ac:dyDescent="0.25">
      <c r="A62" s="5"/>
      <c r="B62" s="100" t="s">
        <v>80</v>
      </c>
      <c r="C62" s="159" t="s">
        <v>79</v>
      </c>
      <c r="D62" s="159">
        <v>1</v>
      </c>
      <c r="E62" s="160" t="s">
        <v>46</v>
      </c>
      <c r="F62" s="161">
        <v>50000</v>
      </c>
      <c r="G62" s="162">
        <f>D62*F62</f>
        <v>50000</v>
      </c>
    </row>
    <row r="63" spans="1:7" x14ac:dyDescent="0.25">
      <c r="A63" s="5"/>
      <c r="B63" s="100" t="s">
        <v>81</v>
      </c>
      <c r="C63" s="159" t="s">
        <v>79</v>
      </c>
      <c r="D63" s="159">
        <v>1</v>
      </c>
      <c r="E63" s="160" t="s">
        <v>82</v>
      </c>
      <c r="F63" s="161">
        <v>160000</v>
      </c>
      <c r="G63" s="162">
        <f t="shared" ref="G63:G64" si="3">D63*F63</f>
        <v>160000</v>
      </c>
    </row>
    <row r="64" spans="1:7" x14ac:dyDescent="0.25">
      <c r="A64" s="5"/>
      <c r="B64" s="100" t="s">
        <v>83</v>
      </c>
      <c r="C64" s="159" t="s">
        <v>79</v>
      </c>
      <c r="D64" s="159">
        <v>1</v>
      </c>
      <c r="E64" s="160" t="s">
        <v>84</v>
      </c>
      <c r="F64" s="161">
        <v>400000</v>
      </c>
      <c r="G64" s="162">
        <f t="shared" si="3"/>
        <v>400000</v>
      </c>
    </row>
    <row r="65" spans="1:7" x14ac:dyDescent="0.25">
      <c r="A65" s="5"/>
      <c r="B65" s="144" t="s">
        <v>85</v>
      </c>
      <c r="C65" s="145"/>
      <c r="D65" s="145"/>
      <c r="E65" s="146"/>
      <c r="F65" s="147"/>
      <c r="G65" s="148">
        <f>SUM(G61:G64)</f>
        <v>643000</v>
      </c>
    </row>
    <row r="66" spans="1:7" x14ac:dyDescent="0.25">
      <c r="A66" s="3"/>
      <c r="B66" s="84"/>
      <c r="C66" s="84"/>
      <c r="D66" s="84"/>
      <c r="E66" s="84"/>
      <c r="F66" s="85"/>
      <c r="G66" s="86"/>
    </row>
    <row r="67" spans="1:7" x14ac:dyDescent="0.25">
      <c r="A67" s="1"/>
      <c r="B67" s="87" t="s">
        <v>86</v>
      </c>
      <c r="C67" s="88"/>
      <c r="D67" s="88"/>
      <c r="E67" s="88"/>
      <c r="F67" s="88"/>
      <c r="G67" s="89">
        <f>G27+G32+G37+G57+G65</f>
        <v>10786293.5</v>
      </c>
    </row>
    <row r="68" spans="1:7" x14ac:dyDescent="0.25">
      <c r="A68" s="5"/>
      <c r="B68" s="90" t="s">
        <v>87</v>
      </c>
      <c r="C68" s="91"/>
      <c r="D68" s="91"/>
      <c r="E68" s="91"/>
      <c r="F68" s="91"/>
      <c r="G68" s="92">
        <f>G67*0.05</f>
        <v>539314.67500000005</v>
      </c>
    </row>
    <row r="69" spans="1:7" x14ac:dyDescent="0.25">
      <c r="A69" s="5"/>
      <c r="B69" s="93" t="s">
        <v>88</v>
      </c>
      <c r="C69" s="94"/>
      <c r="D69" s="94"/>
      <c r="E69" s="94"/>
      <c r="F69" s="94"/>
      <c r="G69" s="95">
        <f>G68+G67</f>
        <v>11325608.175000001</v>
      </c>
    </row>
    <row r="70" spans="1:7" x14ac:dyDescent="0.25">
      <c r="A70" s="5"/>
      <c r="B70" s="90" t="s">
        <v>89</v>
      </c>
      <c r="C70" s="91"/>
      <c r="D70" s="91"/>
      <c r="E70" s="91"/>
      <c r="F70" s="91"/>
      <c r="G70" s="92">
        <f>G12</f>
        <v>21600000</v>
      </c>
    </row>
    <row r="71" spans="1:7" x14ac:dyDescent="0.25">
      <c r="A71" s="5"/>
      <c r="B71" s="96" t="s">
        <v>90</v>
      </c>
      <c r="C71" s="97"/>
      <c r="D71" s="97"/>
      <c r="E71" s="97"/>
      <c r="F71" s="97"/>
      <c r="G71" s="98">
        <f>G70-G69</f>
        <v>10274391.824999999</v>
      </c>
    </row>
    <row r="72" spans="1:7" x14ac:dyDescent="0.25">
      <c r="A72" s="5"/>
      <c r="B72" s="18" t="s">
        <v>91</v>
      </c>
      <c r="C72" s="19"/>
      <c r="D72" s="19"/>
      <c r="E72" s="19"/>
      <c r="F72" s="19"/>
      <c r="G72" s="20"/>
    </row>
    <row r="73" spans="1:7" ht="15.75" thickBot="1" x14ac:dyDescent="0.3">
      <c r="A73" s="5"/>
      <c r="B73" s="21"/>
      <c r="C73" s="19"/>
      <c r="D73" s="19"/>
      <c r="E73" s="19"/>
      <c r="F73" s="19"/>
      <c r="G73" s="20"/>
    </row>
    <row r="74" spans="1:7" x14ac:dyDescent="0.25">
      <c r="A74" s="5"/>
      <c r="B74" s="22" t="s">
        <v>92</v>
      </c>
      <c r="C74" s="23"/>
      <c r="D74" s="23"/>
      <c r="E74" s="23"/>
      <c r="F74" s="24"/>
      <c r="G74" s="20"/>
    </row>
    <row r="75" spans="1:7" x14ac:dyDescent="0.25">
      <c r="A75" s="5"/>
      <c r="B75" s="25" t="s">
        <v>93</v>
      </c>
      <c r="C75" s="26"/>
      <c r="D75" s="26"/>
      <c r="E75" s="26"/>
      <c r="F75" s="27"/>
      <c r="G75" s="20"/>
    </row>
    <row r="76" spans="1:7" x14ac:dyDescent="0.25">
      <c r="A76" s="5"/>
      <c r="B76" s="25" t="s">
        <v>94</v>
      </c>
      <c r="C76" s="26"/>
      <c r="D76" s="26"/>
      <c r="E76" s="26"/>
      <c r="F76" s="27"/>
      <c r="G76" s="20"/>
    </row>
    <row r="77" spans="1:7" x14ac:dyDescent="0.25">
      <c r="A77" s="5"/>
      <c r="B77" s="25" t="s">
        <v>95</v>
      </c>
      <c r="C77" s="26"/>
      <c r="D77" s="26"/>
      <c r="E77" s="26"/>
      <c r="F77" s="27"/>
      <c r="G77" s="20"/>
    </row>
    <row r="78" spans="1:7" x14ac:dyDescent="0.25">
      <c r="A78" s="5"/>
      <c r="B78" s="25" t="s">
        <v>96</v>
      </c>
      <c r="C78" s="26"/>
      <c r="D78" s="26"/>
      <c r="E78" s="26"/>
      <c r="F78" s="27"/>
      <c r="G78" s="20"/>
    </row>
    <row r="79" spans="1:7" x14ac:dyDescent="0.25">
      <c r="A79" s="5"/>
      <c r="B79" s="25" t="s">
        <v>97</v>
      </c>
      <c r="C79" s="26"/>
      <c r="D79" s="26"/>
      <c r="E79" s="26"/>
      <c r="F79" s="27"/>
      <c r="G79" s="20"/>
    </row>
    <row r="80" spans="1:7" ht="15.75" thickBot="1" x14ac:dyDescent="0.3">
      <c r="A80" s="5"/>
      <c r="B80" s="28" t="s">
        <v>98</v>
      </c>
      <c r="C80" s="29"/>
      <c r="D80" s="29"/>
      <c r="E80" s="29"/>
      <c r="F80" s="30"/>
      <c r="G80" s="20"/>
    </row>
    <row r="81" spans="1:7" x14ac:dyDescent="0.25">
      <c r="A81" s="5"/>
      <c r="B81" s="21"/>
      <c r="C81" s="26"/>
      <c r="D81" s="26"/>
      <c r="E81" s="26"/>
      <c r="F81" s="26"/>
      <c r="G81" s="20"/>
    </row>
    <row r="82" spans="1:7" ht="15.75" thickBot="1" x14ac:dyDescent="0.3">
      <c r="A82" s="5"/>
      <c r="B82" s="165" t="s">
        <v>99</v>
      </c>
      <c r="C82" s="166"/>
      <c r="D82" s="31"/>
      <c r="E82" s="32"/>
      <c r="F82" s="32"/>
      <c r="G82" s="20"/>
    </row>
    <row r="83" spans="1:7" x14ac:dyDescent="0.25">
      <c r="A83" s="5"/>
      <c r="B83" s="33" t="s">
        <v>77</v>
      </c>
      <c r="C83" s="34" t="s">
        <v>100</v>
      </c>
      <c r="D83" s="35" t="s">
        <v>101</v>
      </c>
      <c r="E83" s="32"/>
      <c r="F83" s="32"/>
      <c r="G83" s="20"/>
    </row>
    <row r="84" spans="1:7" x14ac:dyDescent="0.25">
      <c r="A84" s="5"/>
      <c r="B84" s="36" t="s">
        <v>102</v>
      </c>
      <c r="C84" s="37">
        <f>G27</f>
        <v>7710000</v>
      </c>
      <c r="D84" s="38">
        <f>(C84/C90)</f>
        <v>0.68075814392192668</v>
      </c>
      <c r="E84" s="32"/>
      <c r="F84" s="32"/>
      <c r="G84" s="20"/>
    </row>
    <row r="85" spans="1:7" x14ac:dyDescent="0.25">
      <c r="A85" s="5"/>
      <c r="B85" s="36" t="s">
        <v>103</v>
      </c>
      <c r="C85" s="37">
        <f>G32</f>
        <v>0</v>
      </c>
      <c r="D85" s="38">
        <v>0</v>
      </c>
      <c r="E85" s="32"/>
      <c r="F85" s="32"/>
      <c r="G85" s="20"/>
    </row>
    <row r="86" spans="1:7" x14ac:dyDescent="0.25">
      <c r="A86" s="5"/>
      <c r="B86" s="36" t="s">
        <v>104</v>
      </c>
      <c r="C86" s="37">
        <f>G37</f>
        <v>102000</v>
      </c>
      <c r="D86" s="38">
        <f>(C86/C90)</f>
        <v>9.0061388690060341E-3</v>
      </c>
      <c r="E86" s="32"/>
      <c r="F86" s="32"/>
      <c r="G86" s="20"/>
    </row>
    <row r="87" spans="1:7" x14ac:dyDescent="0.25">
      <c r="A87" s="5"/>
      <c r="B87" s="36" t="s">
        <v>49</v>
      </c>
      <c r="C87" s="37">
        <f>G57</f>
        <v>2331293.5</v>
      </c>
      <c r="D87" s="38">
        <f>(C87/C90)</f>
        <v>0.20584267652363841</v>
      </c>
      <c r="E87" s="32"/>
      <c r="F87" s="32"/>
      <c r="G87" s="20"/>
    </row>
    <row r="88" spans="1:7" x14ac:dyDescent="0.25">
      <c r="A88" s="5"/>
      <c r="B88" s="36" t="s">
        <v>105</v>
      </c>
      <c r="C88" s="39">
        <f>G65</f>
        <v>643000</v>
      </c>
      <c r="D88" s="38">
        <f>(C88/C90)</f>
        <v>5.6773993066381173E-2</v>
      </c>
      <c r="E88" s="40"/>
      <c r="F88" s="40"/>
      <c r="G88" s="20"/>
    </row>
    <row r="89" spans="1:7" x14ac:dyDescent="0.25">
      <c r="A89" s="5"/>
      <c r="B89" s="36" t="s">
        <v>106</v>
      </c>
      <c r="C89" s="39">
        <f>G68</f>
        <v>539314.67500000005</v>
      </c>
      <c r="D89" s="38">
        <f>(C89/C90)</f>
        <v>4.7619047619047623E-2</v>
      </c>
      <c r="E89" s="40"/>
      <c r="F89" s="40"/>
      <c r="G89" s="20"/>
    </row>
    <row r="90" spans="1:7" ht="15.75" thickBot="1" x14ac:dyDescent="0.3">
      <c r="A90" s="5"/>
      <c r="B90" s="41" t="s">
        <v>107</v>
      </c>
      <c r="C90" s="42">
        <f>SUM(C84:C89)</f>
        <v>11325608.175000001</v>
      </c>
      <c r="D90" s="43">
        <f>SUM(D84:D89)</f>
        <v>1</v>
      </c>
      <c r="E90" s="40"/>
      <c r="F90" s="40"/>
      <c r="G90" s="20"/>
    </row>
    <row r="91" spans="1:7" x14ac:dyDescent="0.25">
      <c r="A91" s="5"/>
      <c r="B91" s="21"/>
      <c r="C91" s="19"/>
      <c r="D91" s="19"/>
      <c r="E91" s="19"/>
      <c r="F91" s="19"/>
      <c r="G91" s="20"/>
    </row>
    <row r="92" spans="1:7" ht="15.75" thickBot="1" x14ac:dyDescent="0.3">
      <c r="A92" s="5"/>
      <c r="B92" s="7"/>
      <c r="C92" s="19"/>
      <c r="D92" s="19"/>
      <c r="E92" s="19"/>
      <c r="F92" s="19"/>
      <c r="G92" s="20"/>
    </row>
    <row r="93" spans="1:7" ht="15.75" thickBot="1" x14ac:dyDescent="0.3">
      <c r="A93" s="5"/>
      <c r="B93" s="167" t="s">
        <v>108</v>
      </c>
      <c r="C93" s="168"/>
      <c r="D93" s="168"/>
      <c r="E93" s="169"/>
      <c r="F93" s="40"/>
      <c r="G93" s="20"/>
    </row>
    <row r="94" spans="1:7" x14ac:dyDescent="0.25">
      <c r="A94" s="5"/>
      <c r="B94" s="44" t="s">
        <v>109</v>
      </c>
      <c r="C94" s="45">
        <v>11900</v>
      </c>
      <c r="D94" s="45">
        <v>12000</v>
      </c>
      <c r="E94" s="45">
        <v>12100</v>
      </c>
      <c r="F94" s="46"/>
      <c r="G94" s="47"/>
    </row>
    <row r="95" spans="1:7" ht="15.75" thickBot="1" x14ac:dyDescent="0.3">
      <c r="A95" s="5"/>
      <c r="B95" s="41" t="s">
        <v>110</v>
      </c>
      <c r="C95" s="42">
        <f>(G69/C94)</f>
        <v>951.73177941176482</v>
      </c>
      <c r="D95" s="42">
        <f>(G69/D94)</f>
        <v>943.80068125000003</v>
      </c>
      <c r="E95" s="48">
        <f>(G69/E94)</f>
        <v>936.00067561983474</v>
      </c>
      <c r="F95" s="46"/>
      <c r="G95" s="47">
        <v>0</v>
      </c>
    </row>
    <row r="96" spans="1:7" x14ac:dyDescent="0.25">
      <c r="A96" s="5"/>
      <c r="B96" s="18" t="s">
        <v>111</v>
      </c>
      <c r="C96" s="26"/>
      <c r="D96" s="26"/>
      <c r="E96" s="26"/>
      <c r="F96" s="26"/>
      <c r="G96" s="49"/>
    </row>
  </sheetData>
  <mergeCells count="9">
    <mergeCell ref="B17:G17"/>
    <mergeCell ref="B82:C82"/>
    <mergeCell ref="B93:E93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 PLENA PRODUCCION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2023-04-27T13:24:51Z</dcterms:modified>
  <cp:category/>
  <cp:contentStatus/>
</cp:coreProperties>
</file>