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FRAMBUESA" sheetId="3" r:id="rId1"/>
  </sheets>
  <definedNames>
    <definedName name="_xlnm.Print_Area" localSheetId="0">FRAMBUESA!$B$1:$G$96</definedName>
  </definedNames>
  <calcPr calcId="162913"/>
</workbook>
</file>

<file path=xl/calcChain.xml><?xml version="1.0" encoding="utf-8"?>
<calcChain xmlns="http://schemas.openxmlformats.org/spreadsheetml/2006/main">
  <c r="G63" i="3" l="1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36" i="3"/>
  <c r="G22" i="3"/>
  <c r="G26" i="3"/>
  <c r="G21" i="3"/>
  <c r="G64" i="3" l="1"/>
  <c r="G37" i="3"/>
  <c r="C84" i="3"/>
  <c r="G27" i="3"/>
  <c r="G12" i="3"/>
  <c r="G69" i="3" s="1"/>
  <c r="G57" i="3" l="1"/>
  <c r="C86" i="3" s="1"/>
  <c r="C83" i="3"/>
  <c r="C85" i="3"/>
  <c r="C87" i="3"/>
  <c r="G66" i="3" l="1"/>
  <c r="G67" i="3" s="1"/>
  <c r="C88" i="3" s="1"/>
  <c r="C89" i="3" s="1"/>
  <c r="G68" i="3" l="1"/>
  <c r="E94" i="3" s="1"/>
  <c r="D86" i="3"/>
  <c r="D85" i="3"/>
  <c r="D88" i="3"/>
  <c r="D83" i="3"/>
  <c r="D87" i="3"/>
  <c r="G70" i="3" l="1"/>
  <c r="C94" i="3"/>
  <c r="D89" i="3"/>
  <c r="D94" i="3"/>
</calcChain>
</file>

<file path=xl/sharedStrings.xml><?xml version="1.0" encoding="utf-8"?>
<sst xmlns="http://schemas.openxmlformats.org/spreadsheetml/2006/main" count="161" uniqueCount="110">
  <si>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</si>
  <si>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</si>
  <si>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</si>
  <si>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</si>
  <si>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</si>
  <si>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</si>
  <si>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</si>
  <si>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</si>
  <si>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</si>
  <si>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</si>
  <si>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</si>
  <si>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</si>
  <si>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</si>
  <si>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</si>
  <si>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</si>
  <si>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</si>
  <si>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</si>
  <si>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</si>
  <si>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</si>
  <si>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</si>
  <si>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</si>
  <si>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</si>
  <si>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</si>
  <si>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</si>
  <si>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</si>
  <si>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</si>
  <si>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</si>
  <si>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</si>
  <si>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</si>
  <si>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</si>
  <si>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</si>
  <si>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</si>
  <si>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</si>
  <si>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</si>
  <si>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</si>
  <si>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</si>
  <si>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</si>
  <si>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</si>
  <si>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</si>
  <si>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</si>
  <si>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</si>
  <si>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</si>
  <si>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</si>
  <si>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</si>
  <si>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</si>
  <si>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</si>
  <si>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</si>
  <si>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</si>
  <si>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</si>
  <si>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</si>
  <si>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</si>
  <si>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</si>
  <si>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</si>
  <si>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</si>
  <si>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</si>
  <si>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</si>
  <si>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</si>
  <si>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</si>
  <si>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</si>
  <si>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</si>
  <si>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PRECIO ESPERADO ($/unidad)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</si>
  <si>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</si>
  <si>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</si>
  <si>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</si>
  <si>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</si>
  <si>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</si>
  <si>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</si>
  <si>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</si>
  <si>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</si>
  <si>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</si>
  <si>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</si>
  <si>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</si>
  <si>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</si>
  <si>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</si>
  <si>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</si>
  <si>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</si>
  <si>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</si>
  <si>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</si>
  <si>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</si>
  <si>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</si>
  <si>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</si>
  <si>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</si>
  <si>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</si>
  <si>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</si>
  <si>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</si>
  <si>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</si>
  <si>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</si>
  <si>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</si>
  <si>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</si>
  <si>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</si>
  <si>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</si>
  <si>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</si>
  <si>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</si>
  <si>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</si>
  <si>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</si>
  <si>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</si>
  <si>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</si>
  <si>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</si>
  <si>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</si>
  <si>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</si>
  <si>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</si>
  <si>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Electricidad</t>
  </si>
  <si>
    <t>Anual</t>
  </si>
  <si>
    <t>Marzo - Abril</t>
  </si>
  <si>
    <t>PUREN</t>
  </si>
  <si>
    <t>FERIAS- LOCAL Y REGIONAL</t>
  </si>
  <si>
    <t>HELADA-LLUVIA EXTEMPORANEA-GRANIZO SEQUIA</t>
  </si>
  <si>
    <t>ESCENARIOS COSTO UNITARIO  ($/kilo)</t>
  </si>
  <si>
    <t>Rendimiento  (kilo/há)</t>
  </si>
  <si>
    <t>Costo unitario ($/kilo)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</si>
</sst>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6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5" fontId="10" fillId="2" borderId="16" xfId="0" applyNumberFormat="1" applyFont="1" applyFill="1" applyBorder="1" applyAlignment="1">
      <alignment horizontal="right" vertical="center"/>
    </xf>
    <xf numFmtId="166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4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5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5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5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1" fontId="8" fillId="9" borderId="40" xfId="0" applyNumberFormat="1" applyFont="1" applyFill="1" applyBorder="1" applyAlignment="1">
      <alignment horizontal="right" vertical="top" wrapText="1"/>
    </xf>
    <xf numFmtId="165" fontId="6" fillId="5" borderId="51" xfId="0" applyNumberFormat="1" applyFont="1" applyFill="1" applyBorder="1" applyAlignment="1">
      <alignment vertical="center"/>
    </xf>
    <xf numFmtId="0" fontId="1" fillId="9" borderId="40" xfId="0" applyFont="1" applyFill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1438275</xdr:colOff>
      <xdr:row>7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981951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79" workbookViewId="0">
      <selection activeCell="H92" sqref="H92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21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08" t="s">
        <v>0</v>
      </c>
      <c r="C9" s="131" t="s">
        <v>84</v>
      </c>
      <c r="D9" s="109"/>
      <c r="E9" s="175" t="s">
        <v>61</v>
      </c>
      <c r="F9" s="176"/>
      <c r="G9" s="130">
        <v>4000</v>
      </c>
    </row>
    <row r="10" spans="1:7" x14ac:dyDescent="0.25">
      <c r="A10" s="5"/>
      <c r="B10" s="110" t="s">
        <v>1</v>
      </c>
      <c r="C10" s="111" t="s">
        <v>85</v>
      </c>
      <c r="D10" s="109"/>
      <c r="E10" s="177" t="s">
        <v>2</v>
      </c>
      <c r="F10" s="178"/>
      <c r="G10" s="112" t="s">
        <v>94</v>
      </c>
    </row>
    <row r="11" spans="1:7" x14ac:dyDescent="0.25">
      <c r="A11" s="5"/>
      <c r="B11" s="110" t="s">
        <v>3</v>
      </c>
      <c r="C11" s="113" t="s">
        <v>52</v>
      </c>
      <c r="D11" s="109"/>
      <c r="E11" s="177" t="s">
        <v>60</v>
      </c>
      <c r="F11" s="178"/>
      <c r="G11" s="116">
        <v>3500</v>
      </c>
    </row>
    <row r="12" spans="1:7" x14ac:dyDescent="0.25">
      <c r="A12" s="5"/>
      <c r="B12" s="110" t="s">
        <v>4</v>
      </c>
      <c r="C12" s="113" t="s">
        <v>53</v>
      </c>
      <c r="D12" s="109"/>
      <c r="E12" s="114" t="s">
        <v>5</v>
      </c>
      <c r="F12" s="115"/>
      <c r="G12" s="116">
        <f>G9*G11</f>
        <v>14000000</v>
      </c>
    </row>
    <row r="13" spans="1:7" x14ac:dyDescent="0.25">
      <c r="A13" s="5"/>
      <c r="B13" s="110" t="s">
        <v>6</v>
      </c>
      <c r="C13" s="113" t="s">
        <v>104</v>
      </c>
      <c r="D13" s="109"/>
      <c r="E13" s="177" t="s">
        <v>7</v>
      </c>
      <c r="F13" s="178"/>
      <c r="G13" s="117" t="s">
        <v>105</v>
      </c>
    </row>
    <row r="14" spans="1:7" x14ac:dyDescent="0.25">
      <c r="A14" s="5"/>
      <c r="B14" s="110" t="s">
        <v>8</v>
      </c>
      <c r="C14" s="160" t="s">
        <v>104</v>
      </c>
      <c r="D14" s="109"/>
      <c r="E14" s="177" t="s">
        <v>9</v>
      </c>
      <c r="F14" s="178"/>
      <c r="G14" s="112" t="s">
        <v>94</v>
      </c>
    </row>
    <row r="15" spans="1:7" ht="38.25" x14ac:dyDescent="0.25">
      <c r="A15" s="5"/>
      <c r="B15" s="110" t="s">
        <v>10</v>
      </c>
      <c r="C15" s="118">
        <v>44986</v>
      </c>
      <c r="D15" s="109"/>
      <c r="E15" s="179" t="s">
        <v>11</v>
      </c>
      <c r="F15" s="180"/>
      <c r="G15" s="119" t="s">
        <v>106</v>
      </c>
    </row>
    <row r="16" spans="1:7" x14ac:dyDescent="0.25">
      <c r="A16" s="1"/>
      <c r="B16" s="51"/>
      <c r="C16" s="97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7" t="s">
        <v>86</v>
      </c>
      <c r="C21" s="105" t="s">
        <v>56</v>
      </c>
      <c r="D21" s="124">
        <v>7</v>
      </c>
      <c r="E21" s="150" t="s">
        <v>87</v>
      </c>
      <c r="F21" s="150">
        <v>20000</v>
      </c>
      <c r="G21" s="129">
        <f>D21*F21</f>
        <v>140000</v>
      </c>
    </row>
    <row r="22" spans="1:7" x14ac:dyDescent="0.25">
      <c r="A22" s="5"/>
      <c r="B22" s="107" t="s">
        <v>63</v>
      </c>
      <c r="C22" s="105" t="s">
        <v>56</v>
      </c>
      <c r="D22" s="124">
        <v>10</v>
      </c>
      <c r="E22" s="150" t="s">
        <v>88</v>
      </c>
      <c r="F22" s="150">
        <v>20000</v>
      </c>
      <c r="G22" s="129">
        <f>D22*F22</f>
        <v>200000</v>
      </c>
    </row>
    <row r="23" spans="1:7" x14ac:dyDescent="0.25">
      <c r="A23" s="5"/>
      <c r="B23" s="107" t="s">
        <v>89</v>
      </c>
      <c r="C23" s="105" t="s">
        <v>56</v>
      </c>
      <c r="D23" s="124">
        <v>3</v>
      </c>
      <c r="E23" s="150" t="s">
        <v>88</v>
      </c>
      <c r="F23" s="150">
        <v>20000</v>
      </c>
      <c r="G23" s="129">
        <f t="shared" ref="G23:G25" si="0">D23*F23</f>
        <v>60000</v>
      </c>
    </row>
    <row r="24" spans="1:7" x14ac:dyDescent="0.25">
      <c r="A24" s="5"/>
      <c r="B24" s="107" t="s">
        <v>64</v>
      </c>
      <c r="C24" s="105" t="s">
        <v>56</v>
      </c>
      <c r="D24" s="124">
        <v>5.5</v>
      </c>
      <c r="E24" s="150" t="s">
        <v>65</v>
      </c>
      <c r="F24" s="150">
        <v>20000</v>
      </c>
      <c r="G24" s="129">
        <f t="shared" si="0"/>
        <v>110000</v>
      </c>
    </row>
    <row r="25" spans="1:7" x14ac:dyDescent="0.25">
      <c r="A25" s="5"/>
      <c r="B25" s="107" t="s">
        <v>90</v>
      </c>
      <c r="C25" s="105" t="s">
        <v>56</v>
      </c>
      <c r="D25" s="124">
        <v>10</v>
      </c>
      <c r="E25" s="150" t="s">
        <v>88</v>
      </c>
      <c r="F25" s="150">
        <v>20000</v>
      </c>
      <c r="G25" s="129">
        <f t="shared" si="0"/>
        <v>200000</v>
      </c>
    </row>
    <row r="26" spans="1:7" x14ac:dyDescent="0.25">
      <c r="A26" s="5"/>
      <c r="B26" s="101" t="s">
        <v>66</v>
      </c>
      <c r="C26" s="105" t="s">
        <v>56</v>
      </c>
      <c r="D26" s="124">
        <v>350</v>
      </c>
      <c r="E26" s="162" t="s">
        <v>103</v>
      </c>
      <c r="F26" s="150">
        <v>20000</v>
      </c>
      <c r="G26" s="129">
        <f>D26*F26</f>
        <v>7000000</v>
      </c>
    </row>
    <row r="27" spans="1:7" x14ac:dyDescent="0.25">
      <c r="A27" s="5"/>
      <c r="B27" s="125" t="s">
        <v>20</v>
      </c>
      <c r="C27" s="126"/>
      <c r="D27" s="127"/>
      <c r="E27" s="127"/>
      <c r="F27" s="127"/>
      <c r="G27" s="128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4" t="s">
        <v>21</v>
      </c>
      <c r="C29" s="135"/>
      <c r="D29" s="136"/>
      <c r="E29" s="136"/>
      <c r="F29" s="137"/>
      <c r="G29" s="138"/>
    </row>
    <row r="30" spans="1:7" ht="27" x14ac:dyDescent="0.25">
      <c r="A30" s="5"/>
      <c r="B30" s="139" t="s">
        <v>14</v>
      </c>
      <c r="C30" s="140" t="s">
        <v>15</v>
      </c>
      <c r="D30" s="140" t="s">
        <v>16</v>
      </c>
      <c r="E30" s="140" t="s">
        <v>17</v>
      </c>
      <c r="F30" s="140" t="s">
        <v>18</v>
      </c>
      <c r="G30" s="139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1" t="s">
        <v>22</v>
      </c>
      <c r="C32" s="142"/>
      <c r="D32" s="142"/>
      <c r="E32" s="142"/>
      <c r="F32" s="143"/>
      <c r="G32" s="144"/>
    </row>
    <row r="33" spans="1:9" x14ac:dyDescent="0.25">
      <c r="A33" s="3"/>
      <c r="B33" s="78"/>
      <c r="C33" s="79"/>
      <c r="D33" s="79"/>
      <c r="E33" s="79"/>
      <c r="F33" s="81"/>
      <c r="G33" s="82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6" t="s">
        <v>18</v>
      </c>
      <c r="G35" s="72" t="s">
        <v>19</v>
      </c>
    </row>
    <row r="36" spans="1:9" x14ac:dyDescent="0.25">
      <c r="A36" s="5"/>
      <c r="B36" s="133" t="s">
        <v>66</v>
      </c>
      <c r="C36" s="132" t="s">
        <v>68</v>
      </c>
      <c r="D36" s="132">
        <v>1.7</v>
      </c>
      <c r="E36" s="163" t="s">
        <v>67</v>
      </c>
      <c r="F36" s="149">
        <v>60000</v>
      </c>
      <c r="G36" s="149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148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6" t="s">
        <v>26</v>
      </c>
      <c r="C40" s="76" t="s">
        <v>27</v>
      </c>
      <c r="D40" s="76" t="s">
        <v>28</v>
      </c>
      <c r="E40" s="76"/>
      <c r="F40" s="76" t="s">
        <v>18</v>
      </c>
      <c r="G40" s="77" t="s">
        <v>19</v>
      </c>
    </row>
    <row r="41" spans="1:9" ht="12" customHeight="1" x14ac:dyDescent="0.25">
      <c r="A41" s="5"/>
      <c r="B41" s="155" t="s">
        <v>95</v>
      </c>
      <c r="C41" s="153"/>
      <c r="D41" s="153"/>
      <c r="E41" s="153"/>
      <c r="F41" s="153"/>
      <c r="G41" s="154"/>
    </row>
    <row r="42" spans="1:9" ht="12" customHeight="1" x14ac:dyDescent="0.25">
      <c r="A42" s="5"/>
      <c r="B42" s="98" t="s">
        <v>72</v>
      </c>
      <c r="C42" s="99" t="s">
        <v>57</v>
      </c>
      <c r="D42" s="100">
        <v>200</v>
      </c>
      <c r="E42" s="162" t="s">
        <v>76</v>
      </c>
      <c r="F42" s="164">
        <v>3400</v>
      </c>
      <c r="G42" s="149">
        <f>D42*F42</f>
        <v>680000</v>
      </c>
    </row>
    <row r="43" spans="1:9" ht="12" customHeight="1" x14ac:dyDescent="0.25">
      <c r="A43" s="5"/>
      <c r="B43" s="101" t="s">
        <v>73</v>
      </c>
      <c r="C43" s="99" t="s">
        <v>57</v>
      </c>
      <c r="D43" s="102">
        <v>253</v>
      </c>
      <c r="E43" s="162" t="s">
        <v>76</v>
      </c>
      <c r="F43" s="165">
        <v>1100</v>
      </c>
      <c r="G43" s="149">
        <f t="shared" ref="G43:G56" si="1">D43*F43</f>
        <v>278300</v>
      </c>
    </row>
    <row r="44" spans="1:9" ht="12" customHeight="1" x14ac:dyDescent="0.25">
      <c r="A44" s="5"/>
      <c r="B44" s="101" t="s">
        <v>74</v>
      </c>
      <c r="C44" s="99" t="s">
        <v>57</v>
      </c>
      <c r="D44" s="104">
        <v>140</v>
      </c>
      <c r="E44" s="162" t="s">
        <v>76</v>
      </c>
      <c r="F44" s="150">
        <v>1700</v>
      </c>
      <c r="G44" s="149">
        <f t="shared" si="1"/>
        <v>238000</v>
      </c>
    </row>
    <row r="45" spans="1:9" ht="12" customHeight="1" x14ac:dyDescent="0.25">
      <c r="A45" s="5"/>
      <c r="B45" s="101" t="s">
        <v>91</v>
      </c>
      <c r="C45" s="99" t="s">
        <v>57</v>
      </c>
      <c r="D45" s="104">
        <v>300</v>
      </c>
      <c r="E45" s="162" t="s">
        <v>76</v>
      </c>
      <c r="F45" s="150">
        <v>2500</v>
      </c>
      <c r="G45" s="149">
        <f t="shared" si="1"/>
        <v>750000</v>
      </c>
    </row>
    <row r="46" spans="1:9" ht="12" customHeight="1" x14ac:dyDescent="0.25">
      <c r="A46" s="5"/>
      <c r="B46" s="101" t="s">
        <v>75</v>
      </c>
      <c r="C46" s="99" t="s">
        <v>57</v>
      </c>
      <c r="D46" s="104">
        <v>190</v>
      </c>
      <c r="E46" s="162" t="s">
        <v>76</v>
      </c>
      <c r="F46" s="150">
        <v>1200</v>
      </c>
      <c r="G46" s="149">
        <f t="shared" ref="G46" si="2">D46*F46</f>
        <v>228000</v>
      </c>
    </row>
    <row r="47" spans="1:9" ht="12" customHeight="1" x14ac:dyDescent="0.25">
      <c r="A47" s="5"/>
      <c r="B47" s="156" t="s">
        <v>96</v>
      </c>
      <c r="C47" s="99"/>
      <c r="D47" s="104"/>
      <c r="E47" s="162"/>
      <c r="F47" s="150"/>
      <c r="G47" s="149"/>
    </row>
    <row r="48" spans="1:9" ht="12" customHeight="1" x14ac:dyDescent="0.25">
      <c r="A48" s="5"/>
      <c r="B48" s="101" t="s">
        <v>77</v>
      </c>
      <c r="C48" s="103" t="s">
        <v>62</v>
      </c>
      <c r="D48" s="123">
        <v>0.5</v>
      </c>
      <c r="E48" s="162" t="s">
        <v>79</v>
      </c>
      <c r="F48" s="150">
        <v>95000</v>
      </c>
      <c r="G48" s="129">
        <f t="shared" si="1"/>
        <v>47500</v>
      </c>
      <c r="I48" s="152"/>
    </row>
    <row r="49" spans="1:7" ht="12" customHeight="1" x14ac:dyDescent="0.25">
      <c r="A49" s="5"/>
      <c r="B49" s="106" t="s">
        <v>99</v>
      </c>
      <c r="C49" s="105" t="s">
        <v>57</v>
      </c>
      <c r="D49" s="122">
        <v>0.25</v>
      </c>
      <c r="E49" s="162" t="s">
        <v>78</v>
      </c>
      <c r="F49" s="150">
        <v>55000</v>
      </c>
      <c r="G49" s="150">
        <f t="shared" si="1"/>
        <v>13750</v>
      </c>
    </row>
    <row r="50" spans="1:7" ht="12" customHeight="1" x14ac:dyDescent="0.25">
      <c r="A50" s="5"/>
      <c r="B50" s="157" t="s">
        <v>97</v>
      </c>
      <c r="C50" s="105"/>
      <c r="D50" s="122"/>
      <c r="E50" s="162"/>
      <c r="F50" s="150"/>
      <c r="G50" s="150"/>
    </row>
    <row r="51" spans="1:7" ht="12" customHeight="1" x14ac:dyDescent="0.25">
      <c r="A51" s="5"/>
      <c r="B51" s="106" t="s">
        <v>80</v>
      </c>
      <c r="C51" s="105" t="s">
        <v>62</v>
      </c>
      <c r="D51" s="122">
        <v>1.5</v>
      </c>
      <c r="E51" s="162" t="s">
        <v>92</v>
      </c>
      <c r="F51" s="150">
        <v>28000</v>
      </c>
      <c r="G51" s="150">
        <f t="shared" si="1"/>
        <v>42000</v>
      </c>
    </row>
    <row r="52" spans="1:7" ht="12" customHeight="1" x14ac:dyDescent="0.25">
      <c r="A52" s="5"/>
      <c r="B52" s="106" t="s">
        <v>100</v>
      </c>
      <c r="C52" s="105" t="s">
        <v>57</v>
      </c>
      <c r="D52" s="123">
        <v>1.5</v>
      </c>
      <c r="E52" s="162" t="s">
        <v>79</v>
      </c>
      <c r="F52" s="150">
        <v>46000</v>
      </c>
      <c r="G52" s="150">
        <f t="shared" si="1"/>
        <v>69000</v>
      </c>
    </row>
    <row r="53" spans="1:7" ht="12" customHeight="1" x14ac:dyDescent="0.25">
      <c r="A53" s="5"/>
      <c r="B53" s="157" t="s">
        <v>98</v>
      </c>
      <c r="C53" s="105"/>
      <c r="D53" s="123"/>
      <c r="E53" s="162"/>
      <c r="F53" s="150"/>
      <c r="G53" s="150"/>
    </row>
    <row r="54" spans="1:7" ht="12" customHeight="1" x14ac:dyDescent="0.25">
      <c r="A54" s="5"/>
      <c r="B54" s="106" t="s">
        <v>81</v>
      </c>
      <c r="C54" s="105" t="s">
        <v>62</v>
      </c>
      <c r="D54" s="104">
        <v>3</v>
      </c>
      <c r="E54" s="162" t="s">
        <v>93</v>
      </c>
      <c r="F54" s="150">
        <v>6000</v>
      </c>
      <c r="G54" s="150">
        <f t="shared" si="1"/>
        <v>18000</v>
      </c>
    </row>
    <row r="55" spans="1:7" ht="12" customHeight="1" x14ac:dyDescent="0.25">
      <c r="A55" s="5"/>
      <c r="B55" s="106" t="s">
        <v>82</v>
      </c>
      <c r="C55" s="105" t="s">
        <v>62</v>
      </c>
      <c r="D55" s="104">
        <v>3</v>
      </c>
      <c r="E55" s="162" t="s">
        <v>93</v>
      </c>
      <c r="F55" s="150">
        <v>5500</v>
      </c>
      <c r="G55" s="150">
        <f t="shared" si="1"/>
        <v>16500</v>
      </c>
    </row>
    <row r="56" spans="1:7" ht="12" customHeight="1" x14ac:dyDescent="0.25">
      <c r="A56" s="5"/>
      <c r="B56" s="106" t="s">
        <v>83</v>
      </c>
      <c r="C56" s="105" t="s">
        <v>62</v>
      </c>
      <c r="D56" s="104">
        <v>3</v>
      </c>
      <c r="E56" s="162" t="s">
        <v>93</v>
      </c>
      <c r="F56" s="150">
        <v>17000</v>
      </c>
      <c r="G56" s="150">
        <f t="shared" si="1"/>
        <v>51000</v>
      </c>
    </row>
    <row r="57" spans="1:7" x14ac:dyDescent="0.25">
      <c r="A57" s="5"/>
      <c r="B57" s="120" t="s">
        <v>29</v>
      </c>
      <c r="C57" s="121"/>
      <c r="D57" s="121"/>
      <c r="E57" s="121"/>
      <c r="F57" s="166"/>
      <c r="G57" s="151">
        <f>SUM(G42:G56)</f>
        <v>2432050</v>
      </c>
    </row>
    <row r="58" spans="1:7" x14ac:dyDescent="0.25">
      <c r="A58" s="5"/>
      <c r="B58" s="78"/>
      <c r="C58" s="79"/>
      <c r="D58" s="79"/>
      <c r="E58" s="80"/>
      <c r="F58" s="81"/>
      <c r="G58" s="82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6" t="s">
        <v>27</v>
      </c>
      <c r="D60" s="76" t="s">
        <v>28</v>
      </c>
      <c r="E60" s="72"/>
      <c r="F60" s="76" t="s">
        <v>18</v>
      </c>
      <c r="G60" s="72" t="s">
        <v>19</v>
      </c>
    </row>
    <row r="61" spans="1:7" x14ac:dyDescent="0.25">
      <c r="A61" s="5"/>
      <c r="B61" s="98" t="s">
        <v>69</v>
      </c>
      <c r="C61" s="158" t="s">
        <v>71</v>
      </c>
      <c r="D61" s="158">
        <v>1</v>
      </c>
      <c r="E61" s="167" t="s">
        <v>67</v>
      </c>
      <c r="F61" s="159">
        <v>33000</v>
      </c>
      <c r="G61" s="159">
        <f>D61*F61</f>
        <v>33000</v>
      </c>
    </row>
    <row r="62" spans="1:7" x14ac:dyDescent="0.25">
      <c r="A62" s="5"/>
      <c r="B62" s="98" t="s">
        <v>70</v>
      </c>
      <c r="C62" s="158" t="s">
        <v>71</v>
      </c>
      <c r="D62" s="158">
        <v>1</v>
      </c>
      <c r="E62" s="167" t="s">
        <v>67</v>
      </c>
      <c r="F62" s="159">
        <v>50000</v>
      </c>
      <c r="G62" s="159">
        <f>D62*F62</f>
        <v>50000</v>
      </c>
    </row>
    <row r="63" spans="1:7" x14ac:dyDescent="0.25">
      <c r="A63" s="5"/>
      <c r="B63" s="98" t="s">
        <v>101</v>
      </c>
      <c r="C63" s="158" t="s">
        <v>71</v>
      </c>
      <c r="D63" s="158">
        <v>1</v>
      </c>
      <c r="E63" s="167" t="s">
        <v>102</v>
      </c>
      <c r="F63" s="159">
        <v>400000</v>
      </c>
      <c r="G63" s="159">
        <f t="shared" ref="G63" si="3">D63*F63</f>
        <v>400000</v>
      </c>
    </row>
    <row r="64" spans="1:7" x14ac:dyDescent="0.25">
      <c r="A64" s="5"/>
      <c r="B64" s="145" t="s">
        <v>32</v>
      </c>
      <c r="C64" s="146"/>
      <c r="D64" s="146"/>
      <c r="E64" s="147"/>
      <c r="F64" s="147"/>
      <c r="G64" s="148">
        <f>SUM(G61:G63)</f>
        <v>483000</v>
      </c>
    </row>
    <row r="65" spans="1:7" x14ac:dyDescent="0.25">
      <c r="A65" s="3"/>
      <c r="B65" s="83"/>
      <c r="C65" s="83"/>
      <c r="D65" s="83"/>
      <c r="E65" s="83"/>
      <c r="F65" s="84"/>
      <c r="G65" s="85"/>
    </row>
    <row r="66" spans="1:7" x14ac:dyDescent="0.25">
      <c r="A66" s="1"/>
      <c r="B66" s="86" t="s">
        <v>33</v>
      </c>
      <c r="C66" s="87"/>
      <c r="D66" s="87"/>
      <c r="E66" s="87"/>
      <c r="F66" s="87"/>
      <c r="G66" s="161">
        <f>G27+G32+G37+G57+G64</f>
        <v>10727050</v>
      </c>
    </row>
    <row r="67" spans="1:7" x14ac:dyDescent="0.25">
      <c r="A67" s="5"/>
      <c r="B67" s="88" t="s">
        <v>34</v>
      </c>
      <c r="C67" s="89"/>
      <c r="D67" s="89"/>
      <c r="E67" s="89"/>
      <c r="F67" s="89"/>
      <c r="G67" s="90">
        <f>G66*0.05</f>
        <v>536352.5</v>
      </c>
    </row>
    <row r="68" spans="1:7" x14ac:dyDescent="0.25">
      <c r="A68" s="5"/>
      <c r="B68" s="91" t="s">
        <v>35</v>
      </c>
      <c r="C68" s="92"/>
      <c r="D68" s="92"/>
      <c r="E68" s="92"/>
      <c r="F68" s="92"/>
      <c r="G68" s="93">
        <f>G67+G66</f>
        <v>11263402.5</v>
      </c>
    </row>
    <row r="69" spans="1:7" x14ac:dyDescent="0.25">
      <c r="A69" s="5"/>
      <c r="B69" s="88" t="s">
        <v>36</v>
      </c>
      <c r="C69" s="89"/>
      <c r="D69" s="89"/>
      <c r="E69" s="89"/>
      <c r="F69" s="89"/>
      <c r="G69" s="90">
        <f>G12</f>
        <v>14000000</v>
      </c>
    </row>
    <row r="70" spans="1:7" x14ac:dyDescent="0.25">
      <c r="A70" s="5"/>
      <c r="B70" s="94" t="s">
        <v>37</v>
      </c>
      <c r="C70" s="95"/>
      <c r="D70" s="95"/>
      <c r="E70" s="95"/>
      <c r="F70" s="95"/>
      <c r="G70" s="96">
        <f>G69-G68</f>
        <v>2736597.5</v>
      </c>
    </row>
    <row r="71" spans="1:7" x14ac:dyDescent="0.25">
      <c r="A71" s="5"/>
      <c r="B71" s="18" t="s">
        <v>54</v>
      </c>
      <c r="C71" s="19"/>
      <c r="D71" s="19"/>
      <c r="E71" s="19"/>
      <c r="F71" s="19"/>
      <c r="G71" s="20"/>
    </row>
    <row r="72" spans="1:7" ht="15.75" thickBot="1" x14ac:dyDescent="0.3">
      <c r="A72" s="5"/>
      <c r="B72" s="21"/>
      <c r="C72" s="19"/>
      <c r="D72" s="19"/>
      <c r="E72" s="19"/>
      <c r="F72" s="19"/>
      <c r="G72" s="20"/>
    </row>
    <row r="73" spans="1:7" x14ac:dyDescent="0.25">
      <c r="A73" s="5"/>
      <c r="B73" s="22" t="s">
        <v>55</v>
      </c>
      <c r="C73" s="23"/>
      <c r="D73" s="23"/>
      <c r="E73" s="23"/>
      <c r="F73" s="24"/>
      <c r="G73" s="20"/>
    </row>
    <row r="74" spans="1:7" x14ac:dyDescent="0.25">
      <c r="A74" s="5"/>
      <c r="B74" s="25" t="s">
        <v>38</v>
      </c>
      <c r="C74" s="26"/>
      <c r="D74" s="26"/>
      <c r="E74" s="26"/>
      <c r="F74" s="27"/>
      <c r="G74" s="20"/>
    </row>
    <row r="75" spans="1:7" x14ac:dyDescent="0.25">
      <c r="A75" s="5"/>
      <c r="B75" s="25" t="s">
        <v>39</v>
      </c>
      <c r="C75" s="26"/>
      <c r="D75" s="26"/>
      <c r="E75" s="26"/>
      <c r="F75" s="27"/>
      <c r="G75" s="20"/>
    </row>
    <row r="76" spans="1:7" x14ac:dyDescent="0.25">
      <c r="A76" s="5"/>
      <c r="B76" s="25" t="s">
        <v>40</v>
      </c>
      <c r="C76" s="26"/>
      <c r="D76" s="26"/>
      <c r="E76" s="26"/>
      <c r="F76" s="27"/>
      <c r="G76" s="20"/>
    </row>
    <row r="77" spans="1:7" x14ac:dyDescent="0.25">
      <c r="A77" s="5"/>
      <c r="B77" s="25" t="s">
        <v>41</v>
      </c>
      <c r="C77" s="26"/>
      <c r="D77" s="26"/>
      <c r="E77" s="26"/>
      <c r="F77" s="27"/>
      <c r="G77" s="20"/>
    </row>
    <row r="78" spans="1:7" x14ac:dyDescent="0.25">
      <c r="A78" s="5"/>
      <c r="B78" s="25" t="s">
        <v>42</v>
      </c>
      <c r="C78" s="26"/>
      <c r="D78" s="26"/>
      <c r="E78" s="26"/>
      <c r="F78" s="27"/>
      <c r="G78" s="20"/>
    </row>
    <row r="79" spans="1:7" ht="15.75" thickBot="1" x14ac:dyDescent="0.3">
      <c r="A79" s="5"/>
      <c r="B79" s="28" t="s">
        <v>43</v>
      </c>
      <c r="C79" s="29"/>
      <c r="D79" s="29"/>
      <c r="E79" s="29"/>
      <c r="F79" s="30"/>
      <c r="G79" s="20"/>
    </row>
    <row r="80" spans="1:7" x14ac:dyDescent="0.25">
      <c r="A80" s="5"/>
      <c r="B80" s="21"/>
      <c r="C80" s="26"/>
      <c r="D80" s="26"/>
      <c r="E80" s="26"/>
      <c r="F80" s="26"/>
      <c r="G80" s="20"/>
    </row>
    <row r="81" spans="1:7" ht="15.75" thickBot="1" x14ac:dyDescent="0.3">
      <c r="A81" s="5"/>
      <c r="B81" s="170" t="s">
        <v>44</v>
      </c>
      <c r="C81" s="171"/>
      <c r="D81" s="31"/>
      <c r="E81" s="32"/>
      <c r="F81" s="32"/>
      <c r="G81" s="20"/>
    </row>
    <row r="82" spans="1:7" x14ac:dyDescent="0.25">
      <c r="A82" s="5"/>
      <c r="B82" s="33" t="s">
        <v>31</v>
      </c>
      <c r="C82" s="34" t="s">
        <v>58</v>
      </c>
      <c r="D82" s="35" t="s">
        <v>45</v>
      </c>
      <c r="E82" s="32"/>
      <c r="F82" s="32"/>
      <c r="G82" s="20"/>
    </row>
    <row r="83" spans="1:7" x14ac:dyDescent="0.25">
      <c r="A83" s="5"/>
      <c r="B83" s="36" t="s">
        <v>46</v>
      </c>
      <c r="C83" s="37">
        <f>G27</f>
        <v>7710000</v>
      </c>
      <c r="D83" s="38">
        <f>(C83/C89)</f>
        <v>0.68451784440802854</v>
      </c>
      <c r="E83" s="32"/>
      <c r="F83" s="32"/>
      <c r="G83" s="20"/>
    </row>
    <row r="84" spans="1:7" x14ac:dyDescent="0.25">
      <c r="A84" s="5"/>
      <c r="B84" s="36" t="s">
        <v>47</v>
      </c>
      <c r="C84" s="37">
        <f>G32</f>
        <v>0</v>
      </c>
      <c r="D84" s="38">
        <v>0</v>
      </c>
      <c r="E84" s="32"/>
      <c r="F84" s="32"/>
      <c r="G84" s="20"/>
    </row>
    <row r="85" spans="1:7" x14ac:dyDescent="0.25">
      <c r="A85" s="5"/>
      <c r="B85" s="36" t="s">
        <v>48</v>
      </c>
      <c r="C85" s="37">
        <f>G37</f>
        <v>102000</v>
      </c>
      <c r="D85" s="38">
        <f>(C85/C89)</f>
        <v>9.0558780972268375E-3</v>
      </c>
      <c r="E85" s="32"/>
      <c r="F85" s="32"/>
      <c r="G85" s="20"/>
    </row>
    <row r="86" spans="1:7" x14ac:dyDescent="0.25">
      <c r="A86" s="5"/>
      <c r="B86" s="36" t="s">
        <v>26</v>
      </c>
      <c r="C86" s="37">
        <f>G57</f>
        <v>2432050</v>
      </c>
      <c r="D86" s="38">
        <f>(C86/C89)</f>
        <v>0.2159249835917699</v>
      </c>
      <c r="E86" s="32"/>
      <c r="F86" s="32"/>
      <c r="G86" s="20"/>
    </row>
    <row r="87" spans="1:7" x14ac:dyDescent="0.25">
      <c r="A87" s="5"/>
      <c r="B87" s="36" t="s">
        <v>49</v>
      </c>
      <c r="C87" s="39">
        <f>G64</f>
        <v>483000</v>
      </c>
      <c r="D87" s="38">
        <f>(C87/C89)</f>
        <v>4.2882246283927082E-2</v>
      </c>
      <c r="E87" s="40"/>
      <c r="F87" s="40"/>
      <c r="G87" s="20"/>
    </row>
    <row r="88" spans="1:7" x14ac:dyDescent="0.25">
      <c r="A88" s="5"/>
      <c r="B88" s="36" t="s">
        <v>50</v>
      </c>
      <c r="C88" s="39">
        <f>G67</f>
        <v>536352.5</v>
      </c>
      <c r="D88" s="38">
        <f>(C88/C89)</f>
        <v>4.7619047619047616E-2</v>
      </c>
      <c r="E88" s="40"/>
      <c r="F88" s="40"/>
      <c r="G88" s="20"/>
    </row>
    <row r="89" spans="1:7" ht="15.75" thickBot="1" x14ac:dyDescent="0.3">
      <c r="A89" s="5"/>
      <c r="B89" s="41" t="s">
        <v>59</v>
      </c>
      <c r="C89" s="42">
        <f>SUM(C83:C88)</f>
        <v>11263402.5</v>
      </c>
      <c r="D89" s="43">
        <f>SUM(D83:D88)</f>
        <v>1</v>
      </c>
      <c r="E89" s="40"/>
      <c r="F89" s="40"/>
      <c r="G89" s="20"/>
    </row>
    <row r="90" spans="1:7" x14ac:dyDescent="0.25">
      <c r="A90" s="5"/>
      <c r="B90" s="21"/>
      <c r="C90" s="19"/>
      <c r="D90" s="19"/>
      <c r="E90" s="19"/>
      <c r="F90" s="19"/>
      <c r="G90" s="20"/>
    </row>
    <row r="91" spans="1:7" ht="15.75" thickBot="1" x14ac:dyDescent="0.3">
      <c r="A91" s="5"/>
      <c r="B91" s="7"/>
      <c r="C91" s="19"/>
      <c r="D91" s="19"/>
      <c r="E91" s="19"/>
      <c r="F91" s="19"/>
      <c r="G91" s="20"/>
    </row>
    <row r="92" spans="1:7" ht="15.75" thickBot="1" x14ac:dyDescent="0.3">
      <c r="A92" s="5"/>
      <c r="B92" s="172" t="s">
        <v>107</v>
      </c>
      <c r="C92" s="173"/>
      <c r="D92" s="173"/>
      <c r="E92" s="174"/>
      <c r="F92" s="40"/>
      <c r="G92" s="20"/>
    </row>
    <row r="93" spans="1:7" x14ac:dyDescent="0.25">
      <c r="A93" s="5"/>
      <c r="B93" s="44" t="s">
        <v>108</v>
      </c>
      <c r="C93" s="45">
        <v>3500</v>
      </c>
      <c r="D93" s="45">
        <v>4000</v>
      </c>
      <c r="E93" s="45">
        <v>4500</v>
      </c>
      <c r="F93" s="46"/>
      <c r="G93" s="47"/>
    </row>
    <row r="94" spans="1:7" ht="15.75" thickBot="1" x14ac:dyDescent="0.3">
      <c r="A94" s="5"/>
      <c r="B94" s="41" t="s">
        <v>109</v>
      </c>
      <c r="C94" s="42">
        <f>(G68/C93)</f>
        <v>3218.1149999999998</v>
      </c>
      <c r="D94" s="42">
        <f>(G68/D93)</f>
        <v>2815.850625</v>
      </c>
      <c r="E94" s="48">
        <f>(G68/E93)</f>
        <v>2502.9783333333335</v>
      </c>
      <c r="F94" s="46"/>
      <c r="G94" s="47">
        <v>0</v>
      </c>
    </row>
    <row r="95" spans="1:7" x14ac:dyDescent="0.25">
      <c r="A95" s="5"/>
      <c r="B95" s="18" t="s">
        <v>51</v>
      </c>
      <c r="C95" s="26"/>
      <c r="D95" s="26"/>
      <c r="E95" s="26"/>
      <c r="F95" s="26"/>
      <c r="G95" s="49"/>
    </row>
  </sheetData>
  <mergeCells count="9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scale="4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FRAMBUESA</vt:lpstr>
      <vt:lpstr>FRAMBUESA!Área_de_impresión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2023-03-27T16:06:09Z</cp:lastPrinted>
  <dcterms:created xsi:type="dcterms:W3CDTF">2020-11-27T12:49:26Z</dcterms:created>
  <dcterms:modified xsi:type="dcterms:W3CDTF">2023-04-27T12:20:55Z</dcterms:modified>
</cp:coreProperties>
</file>