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Frambues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G28" i="1"/>
  <c r="G27" i="1"/>
  <c r="G24" i="1"/>
  <c r="G23" i="1"/>
  <c r="G22" i="1"/>
  <c r="G21" i="1"/>
  <c r="C87" i="1"/>
  <c r="D84" i="1" s="1"/>
  <c r="G61" i="1"/>
  <c r="G62" i="1" s="1"/>
  <c r="G56" i="1"/>
  <c r="G54" i="1"/>
  <c r="G51" i="1"/>
  <c r="G49" i="1"/>
  <c r="G47" i="1"/>
  <c r="G12" i="1"/>
  <c r="D81" i="1" l="1"/>
  <c r="D85" i="1"/>
  <c r="D86" i="1"/>
  <c r="D83" i="1"/>
  <c r="G57" i="1"/>
  <c r="G42" i="1"/>
  <c r="D87" i="1" l="1"/>
  <c r="G64" i="1"/>
  <c r="G65" i="1" s="1"/>
  <c r="G66" i="1" s="1"/>
  <c r="D92" i="1" s="1"/>
  <c r="G68" i="1" l="1"/>
  <c r="C92" i="1"/>
  <c r="E92" i="1"/>
</calcChain>
</file>

<file path=xl/sharedStrings.xml><?xml version="1.0" encoding="utf-8"?>
<sst xmlns="http://schemas.openxmlformats.org/spreadsheetml/2006/main" count="161" uniqueCount="123">
  <si>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</si>
  <si>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</si>
  <si>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</si>
  <si>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</si>
  <si>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</si>
  <si>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</si>
  <si>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</si>
  <si>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</si>
  <si>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</si>
  <si>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</si>
  <si>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</si>
  <si>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</si>
  <si>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</si>
  <si>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</si>
  <si>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</si>
  <si>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</si>
  <si>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</si>
  <si>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</si>
  <si>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</si>
  <si>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</si>
  <si>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</si>
  <si>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</si>
  <si>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</si>
  <si>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</si>
  <si>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</si>
  <si>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</si>
  <si>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</si>
  <si>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</si>
  <si>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</si>
  <si>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</si>
  <si>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</si>
  <si>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</si>
  <si>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</si>
  <si>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</si>
  <si>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</si>
  <si>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</si>
  <si>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</si>
  <si>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</si>
  <si>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</si>
  <si>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</si>
  <si>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</si>
  <si>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</si>
  <si>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</si>
  <si>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</si>
  <si>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</si>
  <si>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</si>
  <si>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</si>
  <si>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</si>
  <si>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</si>
  <si>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</si>
  <si>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</si>
  <si>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</si>
  <si>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</si>
  <si>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</si>
  <si>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</si>
  <si>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</si>
  <si>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</si>
  <si>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</si>
  <si>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</si>
  <si>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</si>
  <si>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</si>
  <si>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</si>
  <si>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</si>
  <si>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</si>
  <si>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</si>
  <si>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</si>
  <si>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</si>
  <si>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</si>
  <si>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FRAMBUESAS</t>
  </si>
  <si>
    <t>HERITAGE</t>
  </si>
  <si>
    <t>ÑUBLE</t>
  </si>
  <si>
    <t>EL CARMEN</t>
  </si>
  <si>
    <t>EL CARMEN-SAN IGNACIO</t>
  </si>
  <si>
    <t>EXPORTACION</t>
  </si>
  <si>
    <t>Junio-Julio</t>
  </si>
  <si>
    <t>Septiembre-marzo</t>
  </si>
  <si>
    <t>poda de invierno</t>
  </si>
  <si>
    <t>junio-julio</t>
  </si>
  <si>
    <t>limpia y retiro material de poda</t>
  </si>
  <si>
    <t>junio.julio</t>
  </si>
  <si>
    <t>reparar postacion</t>
  </si>
  <si>
    <t>aplicación fertilizantes</t>
  </si>
  <si>
    <t>agosto-enero</t>
  </si>
  <si>
    <t>aplicación agroquimicos</t>
  </si>
  <si>
    <t>junio-marzo</t>
  </si>
  <si>
    <t>limpia hileras</t>
  </si>
  <si>
    <t>agosto.enero</t>
  </si>
  <si>
    <t>riego</t>
  </si>
  <si>
    <t>cosecha</t>
  </si>
  <si>
    <t>diciembre. Abril</t>
  </si>
  <si>
    <t>bandejas</t>
  </si>
  <si>
    <t>poda y limpia de verano</t>
  </si>
  <si>
    <t>mbf</t>
  </si>
  <si>
    <t>enero</t>
  </si>
  <si>
    <t>aplicación fitosanitarios</t>
  </si>
  <si>
    <t>junio-enero</t>
  </si>
  <si>
    <t>trituraccion y traslado material</t>
  </si>
  <si>
    <t>SFT</t>
  </si>
  <si>
    <t>mayo-agosto</t>
  </si>
  <si>
    <t>nitrato potasio</t>
  </si>
  <si>
    <t>septiembre- febrero</t>
  </si>
  <si>
    <t>urea</t>
  </si>
  <si>
    <t>agosto. Enero</t>
  </si>
  <si>
    <t>FUNGICIDAS</t>
  </si>
  <si>
    <t>oxicloruro de CU</t>
  </si>
  <si>
    <t>bravo 720</t>
  </si>
  <si>
    <t>agosto -noviembre</t>
  </si>
  <si>
    <t>troya</t>
  </si>
  <si>
    <t>agosto- septiembre</t>
  </si>
  <si>
    <t>farmon</t>
  </si>
  <si>
    <t>julio- agosto</t>
  </si>
  <si>
    <t>Traslados ( personal)</t>
  </si>
  <si>
    <t>unidad</t>
  </si>
  <si>
    <t>diciembre- marzo</t>
  </si>
  <si>
    <t>Rendimiento ( kg/ha)</t>
  </si>
  <si>
    <t>RENDIMIENTO (kg/Há.)</t>
  </si>
  <si>
    <t>Costo unitario ($/kg) (*)</t>
  </si>
  <si>
    <t>PRECIO ESPERADO ($/kg)</t>
  </si>
  <si>
    <t>DICIEMBRE-ABRIL</t>
  </si>
  <si>
    <t>GLOBAL</t>
  </si>
  <si>
    <t>traslado insumos cosecha</t>
  </si>
  <si>
    <t>dic-abril</t>
  </si>
  <si>
    <t>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</si>
</sst>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1"/>
      <color indexed="8"/>
      <name val="Calibri"/>
      <family val="2"/>
    </font>
    <font>
      <sz val="9"/>
      <color theme="1"/>
      <name val="Helvetica Neue"/>
      <scheme val="major"/>
    </font>
    <font>
      <sz val="9"/>
      <color indexed="8"/>
      <name val="Helvetica Neue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0" fontId="19" fillId="0" borderId="57" xfId="0" applyFont="1" applyBorder="1" applyAlignment="1">
      <alignment horizontal="left"/>
    </xf>
    <xf numFmtId="0" fontId="19" fillId="0" borderId="57" xfId="0" applyFont="1" applyBorder="1" applyAlignment="1">
      <alignment horizontal="center"/>
    </xf>
    <xf numFmtId="0" fontId="20" fillId="0" borderId="57" xfId="0" applyFont="1" applyBorder="1" applyAlignment="1">
      <alignment horizontal="center"/>
    </xf>
    <xf numFmtId="3" fontId="19" fillId="0" borderId="57" xfId="0" applyNumberFormat="1" applyFont="1" applyBorder="1" applyAlignment="1">
      <alignment horizontal="right"/>
    </xf>
    <xf numFmtId="0" fontId="20" fillId="0" borderId="57" xfId="0" applyFont="1" applyBorder="1" applyAlignment="1">
      <alignment horizontal="left"/>
    </xf>
    <xf numFmtId="0" fontId="21" fillId="2" borderId="1" xfId="0" applyFont="1" applyFill="1" applyBorder="1" applyAlignment="1"/>
    <xf numFmtId="0" fontId="22" fillId="0" borderId="57" xfId="0" applyFont="1" applyBorder="1" applyAlignment="1">
      <alignment horizontal="left"/>
    </xf>
    <xf numFmtId="49" fontId="23" fillId="2" borderId="6" xfId="0" applyNumberFormat="1" applyFont="1" applyFill="1" applyBorder="1" applyAlignment="1"/>
    <xf numFmtId="49" fontId="23" fillId="2" borderId="6" xfId="0" applyNumberFormat="1" applyFont="1" applyFill="1" applyBorder="1" applyAlignment="1">
      <alignment horizontal="center" wrapText="1"/>
    </xf>
    <xf numFmtId="0" fontId="23" fillId="2" borderId="6" xfId="0" applyNumberFormat="1" applyFont="1" applyFill="1" applyBorder="1" applyAlignment="1">
      <alignment horizontal="center" wrapText="1"/>
    </xf>
    <xf numFmtId="3" fontId="23" fillId="2" borderId="6" xfId="0" applyNumberFormat="1" applyFont="1" applyFill="1" applyBorder="1" applyAlignment="1">
      <alignment horizontal="right" wrapText="1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topLeftCell="A91" zoomScale="200" zoomScaleNormal="200" workbookViewId="0">
      <selection activeCell="C100" sqref="C100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146" t="s">
        <v>92</v>
      </c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 t="s">
        <v>92</v>
      </c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68</v>
      </c>
      <c r="D9" s="8"/>
      <c r="E9" s="156" t="s">
        <v>115</v>
      </c>
      <c r="F9" s="157"/>
      <c r="G9" s="9">
        <v>8500</v>
      </c>
    </row>
    <row r="10" spans="1:7" ht="38.25" customHeight="1">
      <c r="A10" s="5"/>
      <c r="B10" s="10" t="s">
        <v>1</v>
      </c>
      <c r="C10" s="11" t="s">
        <v>69</v>
      </c>
      <c r="D10" s="12"/>
      <c r="E10" s="154" t="s">
        <v>2</v>
      </c>
      <c r="F10" s="155"/>
      <c r="G10" s="14" t="s">
        <v>118</v>
      </c>
    </row>
    <row r="11" spans="1:7" ht="18" customHeight="1">
      <c r="A11" s="5"/>
      <c r="B11" s="10" t="s">
        <v>3</v>
      </c>
      <c r="C11" s="14" t="s">
        <v>4</v>
      </c>
      <c r="D11" s="12"/>
      <c r="E11" s="154" t="s">
        <v>117</v>
      </c>
      <c r="F11" s="155"/>
      <c r="G11" s="15">
        <v>1200</v>
      </c>
    </row>
    <row r="12" spans="1:7" ht="11.25" customHeight="1">
      <c r="A12" s="5"/>
      <c r="B12" s="10" t="s">
        <v>5</v>
      </c>
      <c r="C12" s="16" t="s">
        <v>70</v>
      </c>
      <c r="D12" s="12"/>
      <c r="E12" s="17" t="s">
        <v>6</v>
      </c>
      <c r="F12" s="18"/>
      <c r="G12" s="19">
        <f>(G9*G11)</f>
        <v>10200000</v>
      </c>
    </row>
    <row r="13" spans="1:7" ht="11.25" customHeight="1">
      <c r="A13" s="5"/>
      <c r="B13" s="10" t="s">
        <v>7</v>
      </c>
      <c r="C13" s="14" t="s">
        <v>71</v>
      </c>
      <c r="D13" s="12"/>
      <c r="E13" s="154" t="s">
        <v>8</v>
      </c>
      <c r="F13" s="155"/>
      <c r="G13" s="14" t="s">
        <v>73</v>
      </c>
    </row>
    <row r="14" spans="1:7" ht="13.5" customHeight="1">
      <c r="A14" s="5"/>
      <c r="B14" s="10" t="s">
        <v>9</v>
      </c>
      <c r="C14" s="14" t="s">
        <v>72</v>
      </c>
      <c r="D14" s="12"/>
      <c r="E14" s="154" t="s">
        <v>10</v>
      </c>
      <c r="F14" s="155"/>
      <c r="G14" s="14" t="s">
        <v>122</v>
      </c>
    </row>
    <row r="15" spans="1:7" ht="25.5" customHeight="1">
      <c r="A15" s="5"/>
      <c r="B15" s="10" t="s">
        <v>11</v>
      </c>
      <c r="C15" s="20">
        <v>44927</v>
      </c>
      <c r="D15" s="12"/>
      <c r="E15" s="158" t="s">
        <v>12</v>
      </c>
      <c r="F15" s="159"/>
      <c r="G15" s="16" t="s">
        <v>13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60" t="s">
        <v>14</v>
      </c>
      <c r="C17" s="161"/>
      <c r="D17" s="161"/>
      <c r="E17" s="161"/>
      <c r="F17" s="161"/>
      <c r="G17" s="161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15</v>
      </c>
      <c r="C19" s="31"/>
      <c r="D19" s="32"/>
      <c r="E19" s="32"/>
      <c r="F19" s="32"/>
      <c r="G19" s="32"/>
    </row>
    <row r="20" spans="1:7" ht="24" customHeight="1">
      <c r="A20" s="26"/>
      <c r="B20" s="33" t="s">
        <v>16</v>
      </c>
      <c r="C20" s="33" t="s">
        <v>17</v>
      </c>
      <c r="D20" s="33" t="s">
        <v>18</v>
      </c>
      <c r="E20" s="33" t="s">
        <v>19</v>
      </c>
      <c r="F20" s="33" t="s">
        <v>20</v>
      </c>
      <c r="G20" s="33" t="s">
        <v>21</v>
      </c>
    </row>
    <row r="21" spans="1:7" ht="12.75" customHeight="1">
      <c r="A21" s="26"/>
      <c r="B21" s="141" t="s">
        <v>76</v>
      </c>
      <c r="C21" s="142" t="s">
        <v>22</v>
      </c>
      <c r="D21" s="142">
        <v>15</v>
      </c>
      <c r="E21" s="143" t="s">
        <v>77</v>
      </c>
      <c r="F21" s="144">
        <v>17000</v>
      </c>
      <c r="G21" s="144">
        <f t="shared" ref="G21:G28" si="0">+F21*D21</f>
        <v>255000</v>
      </c>
    </row>
    <row r="22" spans="1:7" ht="25.5" customHeight="1">
      <c r="A22" s="26"/>
      <c r="B22" s="141" t="s">
        <v>78</v>
      </c>
      <c r="C22" s="142" t="s">
        <v>22</v>
      </c>
      <c r="D22" s="142">
        <v>5</v>
      </c>
      <c r="E22" s="143" t="s">
        <v>79</v>
      </c>
      <c r="F22" s="144">
        <v>17000</v>
      </c>
      <c r="G22" s="144">
        <f t="shared" si="0"/>
        <v>85000</v>
      </c>
    </row>
    <row r="23" spans="1:7" ht="12.75" customHeight="1">
      <c r="A23" s="26"/>
      <c r="B23" s="145" t="s">
        <v>80</v>
      </c>
      <c r="C23" s="142" t="s">
        <v>22</v>
      </c>
      <c r="D23" s="142">
        <v>2</v>
      </c>
      <c r="E23" s="143" t="s">
        <v>74</v>
      </c>
      <c r="F23" s="144">
        <v>17000</v>
      </c>
      <c r="G23" s="144">
        <f t="shared" si="0"/>
        <v>34000</v>
      </c>
    </row>
    <row r="24" spans="1:7" ht="12.75" customHeight="1">
      <c r="A24" s="26"/>
      <c r="B24" s="145" t="s">
        <v>81</v>
      </c>
      <c r="C24" s="142" t="s">
        <v>22</v>
      </c>
      <c r="D24" s="142">
        <v>4</v>
      </c>
      <c r="E24" s="143" t="s">
        <v>82</v>
      </c>
      <c r="F24" s="144">
        <v>17000</v>
      </c>
      <c r="G24" s="144">
        <f t="shared" si="0"/>
        <v>68000</v>
      </c>
    </row>
    <row r="25" spans="1:7" ht="12.75" customHeight="1">
      <c r="A25" s="26"/>
      <c r="B25" s="145" t="s">
        <v>83</v>
      </c>
      <c r="C25" s="142" t="s">
        <v>22</v>
      </c>
      <c r="D25" s="142">
        <v>6</v>
      </c>
      <c r="E25" s="143" t="s">
        <v>84</v>
      </c>
      <c r="F25" s="144">
        <v>17000</v>
      </c>
      <c r="G25" s="144">
        <v>102000</v>
      </c>
    </row>
    <row r="26" spans="1:7" ht="12.75" customHeight="1">
      <c r="A26" s="26"/>
      <c r="B26" s="145" t="s">
        <v>85</v>
      </c>
      <c r="C26" s="142" t="s">
        <v>22</v>
      </c>
      <c r="D26" s="142">
        <v>4</v>
      </c>
      <c r="E26" s="143" t="s">
        <v>86</v>
      </c>
      <c r="F26" s="144">
        <v>17000</v>
      </c>
      <c r="G26" s="144">
        <v>68000</v>
      </c>
    </row>
    <row r="27" spans="1:7" ht="12.75" customHeight="1">
      <c r="A27" s="26"/>
      <c r="B27" s="145" t="s">
        <v>87</v>
      </c>
      <c r="C27" s="142" t="s">
        <v>22</v>
      </c>
      <c r="D27" s="142">
        <v>10</v>
      </c>
      <c r="E27" s="143" t="s">
        <v>75</v>
      </c>
      <c r="F27" s="144">
        <v>17000</v>
      </c>
      <c r="G27" s="144">
        <f t="shared" si="0"/>
        <v>170000</v>
      </c>
    </row>
    <row r="28" spans="1:7" ht="12.75" customHeight="1">
      <c r="A28" s="26"/>
      <c r="B28" s="147" t="s">
        <v>88</v>
      </c>
      <c r="C28" s="142" t="s">
        <v>90</v>
      </c>
      <c r="D28" s="142">
        <v>4000</v>
      </c>
      <c r="E28" s="143" t="s">
        <v>89</v>
      </c>
      <c r="F28" s="144">
        <v>1000</v>
      </c>
      <c r="G28" s="144">
        <f t="shared" si="0"/>
        <v>4000000</v>
      </c>
    </row>
    <row r="29" spans="1:7" ht="12.75" customHeight="1">
      <c r="A29" s="26"/>
      <c r="B29" s="148" t="s">
        <v>91</v>
      </c>
      <c r="C29" s="149" t="s">
        <v>22</v>
      </c>
      <c r="D29" s="150">
        <v>10</v>
      </c>
      <c r="E29" s="149" t="s">
        <v>93</v>
      </c>
      <c r="F29" s="151">
        <v>17000</v>
      </c>
      <c r="G29" s="151">
        <f>+F29*D29</f>
        <v>170000</v>
      </c>
    </row>
    <row r="30" spans="1:7" ht="12.75" customHeight="1">
      <c r="A30" s="26"/>
      <c r="B30" s="36" t="s">
        <v>23</v>
      </c>
      <c r="C30" s="37"/>
      <c r="D30" s="37"/>
      <c r="E30" s="37"/>
      <c r="F30" s="38"/>
      <c r="G30" s="39">
        <v>4952000</v>
      </c>
    </row>
    <row r="31" spans="1:7" ht="12" customHeight="1">
      <c r="A31" s="2"/>
      <c r="B31" s="27"/>
      <c r="C31" s="29"/>
      <c r="D31" s="29"/>
      <c r="E31" s="29"/>
      <c r="F31" s="40"/>
      <c r="G31" s="40"/>
    </row>
    <row r="32" spans="1:7" ht="12" customHeight="1">
      <c r="A32" s="5"/>
      <c r="B32" s="41" t="s">
        <v>24</v>
      </c>
      <c r="C32" s="42"/>
      <c r="D32" s="43"/>
      <c r="E32" s="43"/>
      <c r="F32" s="44"/>
      <c r="G32" s="44"/>
    </row>
    <row r="33" spans="1:11" ht="24" customHeight="1">
      <c r="A33" s="5"/>
      <c r="B33" s="45" t="s">
        <v>16</v>
      </c>
      <c r="C33" s="46" t="s">
        <v>17</v>
      </c>
      <c r="D33" s="46" t="s">
        <v>18</v>
      </c>
      <c r="E33" s="45" t="s">
        <v>19</v>
      </c>
      <c r="F33" s="46" t="s">
        <v>20</v>
      </c>
      <c r="G33" s="45" t="s">
        <v>21</v>
      </c>
    </row>
    <row r="34" spans="1:11" ht="12" customHeight="1">
      <c r="A34" s="5"/>
      <c r="B34" s="47"/>
      <c r="C34" s="48" t="s">
        <v>67</v>
      </c>
      <c r="D34" s="48"/>
      <c r="E34" s="48"/>
      <c r="F34" s="47"/>
      <c r="G34" s="47"/>
    </row>
    <row r="35" spans="1:11" ht="12" customHeight="1">
      <c r="A35" s="5"/>
      <c r="B35" s="49" t="s">
        <v>25</v>
      </c>
      <c r="C35" s="50"/>
      <c r="D35" s="50"/>
      <c r="E35" s="50"/>
      <c r="F35" s="51"/>
      <c r="G35" s="51"/>
    </row>
    <row r="36" spans="1:11" ht="12" customHeight="1">
      <c r="A36" s="2"/>
      <c r="B36" s="52"/>
      <c r="C36" s="53"/>
      <c r="D36" s="53"/>
      <c r="E36" s="53"/>
      <c r="F36" s="54"/>
      <c r="G36" s="54"/>
    </row>
    <row r="37" spans="1:11" ht="12" customHeight="1">
      <c r="A37" s="5"/>
      <c r="B37" s="41" t="s">
        <v>26</v>
      </c>
      <c r="C37" s="42"/>
      <c r="D37" s="43"/>
      <c r="E37" s="43"/>
      <c r="F37" s="44"/>
      <c r="G37" s="44"/>
    </row>
    <row r="38" spans="1:11" ht="24" customHeight="1">
      <c r="A38" s="5"/>
      <c r="B38" s="55" t="s">
        <v>16</v>
      </c>
      <c r="C38" s="55" t="s">
        <v>17</v>
      </c>
      <c r="D38" s="55" t="s">
        <v>18</v>
      </c>
      <c r="E38" s="55" t="s">
        <v>19</v>
      </c>
      <c r="F38" s="56" t="s">
        <v>20</v>
      </c>
      <c r="G38" s="55" t="s">
        <v>21</v>
      </c>
    </row>
    <row r="39" spans="1:11" ht="12.75" customHeight="1">
      <c r="A39" s="26"/>
      <c r="B39" s="13" t="s">
        <v>94</v>
      </c>
      <c r="C39" s="34" t="s">
        <v>27</v>
      </c>
      <c r="D39" s="35">
        <v>3</v>
      </c>
      <c r="E39" s="34" t="s">
        <v>95</v>
      </c>
      <c r="F39" s="19">
        <v>30000</v>
      </c>
      <c r="G39" s="19">
        <v>90000</v>
      </c>
    </row>
    <row r="40" spans="1:11" ht="12.75" customHeight="1">
      <c r="A40" s="26"/>
      <c r="B40" s="13" t="s">
        <v>96</v>
      </c>
      <c r="C40" s="34" t="s">
        <v>27</v>
      </c>
      <c r="D40" s="35">
        <v>2</v>
      </c>
      <c r="E40" s="34" t="s">
        <v>77</v>
      </c>
      <c r="F40" s="19">
        <v>50000</v>
      </c>
      <c r="G40" s="19">
        <v>100000</v>
      </c>
    </row>
    <row r="41" spans="1:11" ht="12.75" customHeight="1">
      <c r="A41" s="26"/>
      <c r="B41" s="13" t="s">
        <v>120</v>
      </c>
      <c r="C41" s="34" t="s">
        <v>27</v>
      </c>
      <c r="D41" s="35" t="s">
        <v>119</v>
      </c>
      <c r="E41" s="34" t="s">
        <v>121</v>
      </c>
      <c r="F41" s="19">
        <v>150000</v>
      </c>
      <c r="G41" s="19">
        <v>150000</v>
      </c>
    </row>
    <row r="42" spans="1:11" ht="12.75" customHeight="1">
      <c r="A42" s="5"/>
      <c r="B42" s="57" t="s">
        <v>28</v>
      </c>
      <c r="C42" s="58"/>
      <c r="D42" s="58"/>
      <c r="E42" s="58"/>
      <c r="F42" s="59"/>
      <c r="G42" s="60">
        <f>SUM(G39:G41)</f>
        <v>340000</v>
      </c>
    </row>
    <row r="43" spans="1:11" ht="12" customHeight="1">
      <c r="A43" s="2"/>
      <c r="B43" s="52"/>
      <c r="C43" s="53"/>
      <c r="D43" s="53"/>
      <c r="E43" s="53"/>
      <c r="F43" s="54"/>
      <c r="G43" s="54"/>
    </row>
    <row r="44" spans="1:11" ht="12" customHeight="1">
      <c r="A44" s="5"/>
      <c r="B44" s="41" t="s">
        <v>29</v>
      </c>
      <c r="C44" s="42"/>
      <c r="D44" s="43"/>
      <c r="E44" s="43"/>
      <c r="F44" s="44"/>
      <c r="G44" s="44"/>
    </row>
    <row r="45" spans="1:11" ht="24" customHeight="1">
      <c r="A45" s="5"/>
      <c r="B45" s="56" t="s">
        <v>30</v>
      </c>
      <c r="C45" s="56" t="s">
        <v>31</v>
      </c>
      <c r="D45" s="56" t="s">
        <v>32</v>
      </c>
      <c r="E45" s="56" t="s">
        <v>19</v>
      </c>
      <c r="F45" s="56" t="s">
        <v>20</v>
      </c>
      <c r="G45" s="56" t="s">
        <v>21</v>
      </c>
      <c r="K45" s="140"/>
    </row>
    <row r="46" spans="1:11" ht="12.75" customHeight="1">
      <c r="A46" s="26"/>
      <c r="B46" s="61" t="s">
        <v>36</v>
      </c>
      <c r="C46" s="62"/>
      <c r="D46" s="62"/>
      <c r="E46" s="62"/>
      <c r="F46" s="62"/>
      <c r="G46" s="62"/>
      <c r="K46" s="140"/>
    </row>
    <row r="47" spans="1:11" ht="12.75" customHeight="1">
      <c r="A47" s="26"/>
      <c r="B47" s="17" t="s">
        <v>109</v>
      </c>
      <c r="C47" s="63" t="s">
        <v>37</v>
      </c>
      <c r="D47" s="64">
        <v>2</v>
      </c>
      <c r="E47" s="63" t="s">
        <v>110</v>
      </c>
      <c r="F47" s="65">
        <v>62460</v>
      </c>
      <c r="G47" s="65">
        <f>(D47*F47)</f>
        <v>124920</v>
      </c>
    </row>
    <row r="48" spans="1:11" ht="12.75" customHeight="1">
      <c r="A48" s="26"/>
      <c r="B48" s="66" t="s">
        <v>33</v>
      </c>
      <c r="C48" s="67"/>
      <c r="D48" s="18"/>
      <c r="E48" s="67"/>
      <c r="F48" s="65"/>
      <c r="G48" s="65"/>
    </row>
    <row r="49" spans="1:7" ht="12.75" customHeight="1">
      <c r="A49" s="26"/>
      <c r="B49" s="17" t="s">
        <v>97</v>
      </c>
      <c r="C49" s="63" t="s">
        <v>34</v>
      </c>
      <c r="D49" s="64">
        <v>200</v>
      </c>
      <c r="E49" s="63" t="s">
        <v>98</v>
      </c>
      <c r="F49" s="65">
        <v>1000</v>
      </c>
      <c r="G49" s="65">
        <f>(D49*F49)</f>
        <v>200000</v>
      </c>
    </row>
    <row r="50" spans="1:7" ht="12.75" customHeight="1">
      <c r="A50" s="26"/>
      <c r="B50" s="92" t="s">
        <v>101</v>
      </c>
      <c r="C50" s="63" t="s">
        <v>35</v>
      </c>
      <c r="D50" s="64">
        <v>125</v>
      </c>
      <c r="E50" s="63" t="s">
        <v>102</v>
      </c>
      <c r="F50" s="65">
        <v>1000</v>
      </c>
      <c r="G50" s="65">
        <v>59500</v>
      </c>
    </row>
    <row r="51" spans="1:7" ht="12.75" customHeight="1">
      <c r="A51" s="26"/>
      <c r="B51" s="17" t="s">
        <v>99</v>
      </c>
      <c r="C51" s="63" t="s">
        <v>35</v>
      </c>
      <c r="D51" s="64">
        <v>250</v>
      </c>
      <c r="E51" s="63" t="s">
        <v>100</v>
      </c>
      <c r="F51" s="65">
        <v>1000</v>
      </c>
      <c r="G51" s="65">
        <f>(D51*F51)</f>
        <v>250000</v>
      </c>
    </row>
    <row r="52" spans="1:7" ht="12.75" customHeight="1">
      <c r="A52" s="26"/>
      <c r="B52" s="66" t="s">
        <v>103</v>
      </c>
      <c r="C52" s="67"/>
      <c r="D52" s="18"/>
      <c r="E52" s="67"/>
      <c r="F52" s="65"/>
      <c r="G52" s="65"/>
    </row>
    <row r="53" spans="1:7" ht="12.75" customHeight="1">
      <c r="A53" s="26"/>
      <c r="B53" s="17" t="s">
        <v>104</v>
      </c>
      <c r="C53" s="63" t="s">
        <v>35</v>
      </c>
      <c r="D53" s="64">
        <v>10</v>
      </c>
      <c r="E53" s="63" t="s">
        <v>77</v>
      </c>
      <c r="F53" s="65">
        <v>8140</v>
      </c>
      <c r="G53" s="65">
        <v>51400</v>
      </c>
    </row>
    <row r="54" spans="1:7" ht="12.75" customHeight="1">
      <c r="A54" s="26"/>
      <c r="B54" s="17" t="s">
        <v>105</v>
      </c>
      <c r="C54" s="63" t="s">
        <v>37</v>
      </c>
      <c r="D54" s="64">
        <v>4</v>
      </c>
      <c r="E54" s="63" t="s">
        <v>106</v>
      </c>
      <c r="F54" s="65">
        <v>15000</v>
      </c>
      <c r="G54" s="65">
        <f>(D54*F54)</f>
        <v>60000</v>
      </c>
    </row>
    <row r="55" spans="1:7" ht="12.75" customHeight="1">
      <c r="A55" s="26"/>
      <c r="B55" s="66" t="s">
        <v>38</v>
      </c>
      <c r="C55" s="67"/>
      <c r="D55" s="18"/>
      <c r="E55" s="67"/>
      <c r="F55" s="65"/>
      <c r="G55" s="65"/>
    </row>
    <row r="56" spans="1:7" ht="12.75" customHeight="1">
      <c r="A56" s="26"/>
      <c r="B56" s="68" t="s">
        <v>107</v>
      </c>
      <c r="C56" s="69" t="s">
        <v>37</v>
      </c>
      <c r="D56" s="70">
        <v>1</v>
      </c>
      <c r="E56" s="69" t="s">
        <v>108</v>
      </c>
      <c r="F56" s="71">
        <v>16860</v>
      </c>
      <c r="G56" s="71">
        <f>(D56*F56)</f>
        <v>16860</v>
      </c>
    </row>
    <row r="57" spans="1:7" ht="13.5" customHeight="1">
      <c r="A57" s="5"/>
      <c r="B57" s="72" t="s">
        <v>39</v>
      </c>
      <c r="C57" s="73"/>
      <c r="D57" s="73"/>
      <c r="E57" s="73"/>
      <c r="F57" s="74"/>
      <c r="G57" s="75">
        <f>SUM(G46:G56)</f>
        <v>762680</v>
      </c>
    </row>
    <row r="58" spans="1:7" ht="12" customHeight="1">
      <c r="A58" s="2"/>
      <c r="B58" s="52"/>
      <c r="C58" s="53"/>
      <c r="D58" s="53"/>
      <c r="E58" s="76"/>
      <c r="F58" s="54"/>
      <c r="G58" s="54"/>
    </row>
    <row r="59" spans="1:7" ht="12" customHeight="1">
      <c r="A59" s="5"/>
      <c r="B59" s="41" t="s">
        <v>40</v>
      </c>
      <c r="C59" s="42"/>
      <c r="D59" s="43"/>
      <c r="E59" s="43"/>
      <c r="F59" s="44"/>
      <c r="G59" s="44"/>
    </row>
    <row r="60" spans="1:7" ht="24" customHeight="1">
      <c r="A60" s="5"/>
      <c r="B60" s="55" t="s">
        <v>41</v>
      </c>
      <c r="C60" s="56" t="s">
        <v>31</v>
      </c>
      <c r="D60" s="56" t="s">
        <v>32</v>
      </c>
      <c r="E60" s="55" t="s">
        <v>19</v>
      </c>
      <c r="F60" s="56" t="s">
        <v>20</v>
      </c>
      <c r="G60" s="55" t="s">
        <v>21</v>
      </c>
    </row>
    <row r="61" spans="1:7" ht="12.75" customHeight="1">
      <c r="A61" s="26"/>
      <c r="B61" s="13" t="s">
        <v>111</v>
      </c>
      <c r="C61" s="63" t="s">
        <v>112</v>
      </c>
      <c r="D61" s="65">
        <v>90</v>
      </c>
      <c r="E61" s="34" t="s">
        <v>113</v>
      </c>
      <c r="F61" s="77">
        <v>15000</v>
      </c>
      <c r="G61" s="65">
        <f>(D61*F61)</f>
        <v>1350000</v>
      </c>
    </row>
    <row r="62" spans="1:7" ht="13.5" customHeight="1">
      <c r="A62" s="5"/>
      <c r="B62" s="78" t="s">
        <v>42</v>
      </c>
      <c r="C62" s="79"/>
      <c r="D62" s="79"/>
      <c r="E62" s="79"/>
      <c r="F62" s="80"/>
      <c r="G62" s="81">
        <f>SUM(G61)</f>
        <v>1350000</v>
      </c>
    </row>
    <row r="63" spans="1:7" ht="12" customHeight="1">
      <c r="A63" s="2"/>
      <c r="B63" s="99"/>
      <c r="C63" s="99"/>
      <c r="D63" s="99"/>
      <c r="E63" s="99"/>
      <c r="F63" s="100"/>
      <c r="G63" s="100"/>
    </row>
    <row r="64" spans="1:7" ht="12" customHeight="1">
      <c r="A64" s="96"/>
      <c r="B64" s="101" t="s">
        <v>43</v>
      </c>
      <c r="C64" s="102"/>
      <c r="D64" s="102"/>
      <c r="E64" s="102"/>
      <c r="F64" s="102"/>
      <c r="G64" s="103">
        <f>G30+G42+G57+G62</f>
        <v>7404680</v>
      </c>
    </row>
    <row r="65" spans="1:7" ht="12" customHeight="1">
      <c r="A65" s="96"/>
      <c r="B65" s="104" t="s">
        <v>44</v>
      </c>
      <c r="C65" s="83"/>
      <c r="D65" s="83"/>
      <c r="E65" s="83"/>
      <c r="F65" s="83"/>
      <c r="G65" s="105">
        <f>G64*0.05</f>
        <v>370234</v>
      </c>
    </row>
    <row r="66" spans="1:7" ht="12" customHeight="1">
      <c r="A66" s="96"/>
      <c r="B66" s="106" t="s">
        <v>45</v>
      </c>
      <c r="C66" s="82"/>
      <c r="D66" s="82"/>
      <c r="E66" s="82"/>
      <c r="F66" s="82"/>
      <c r="G66" s="107">
        <f>G65+G64</f>
        <v>7774914</v>
      </c>
    </row>
    <row r="67" spans="1:7" ht="12" customHeight="1">
      <c r="A67" s="96"/>
      <c r="B67" s="104" t="s">
        <v>46</v>
      </c>
      <c r="C67" s="83"/>
      <c r="D67" s="83"/>
      <c r="E67" s="83"/>
      <c r="F67" s="83"/>
      <c r="G67" s="105">
        <v>10200000</v>
      </c>
    </row>
    <row r="68" spans="1:7" ht="12" customHeight="1">
      <c r="A68" s="96"/>
      <c r="B68" s="108" t="s">
        <v>47</v>
      </c>
      <c r="C68" s="109"/>
      <c r="D68" s="109"/>
      <c r="E68" s="109"/>
      <c r="F68" s="109"/>
      <c r="G68" s="110">
        <f>G67-G66</f>
        <v>2425086</v>
      </c>
    </row>
    <row r="69" spans="1:7" ht="12" customHeight="1">
      <c r="A69" s="96"/>
      <c r="B69" s="97" t="s">
        <v>48</v>
      </c>
      <c r="C69" s="98"/>
      <c r="D69" s="98"/>
      <c r="E69" s="98"/>
      <c r="F69" s="98"/>
      <c r="G69" s="93"/>
    </row>
    <row r="70" spans="1:7" ht="12.75" customHeight="1" thickBot="1">
      <c r="A70" s="96"/>
      <c r="B70" s="111"/>
      <c r="C70" s="98"/>
      <c r="D70" s="98"/>
      <c r="E70" s="98"/>
      <c r="F70" s="98"/>
      <c r="G70" s="93"/>
    </row>
    <row r="71" spans="1:7" ht="12" customHeight="1">
      <c r="A71" s="96"/>
      <c r="B71" s="123" t="s">
        <v>49</v>
      </c>
      <c r="C71" s="124"/>
      <c r="D71" s="124"/>
      <c r="E71" s="124"/>
      <c r="F71" s="125"/>
      <c r="G71" s="93"/>
    </row>
    <row r="72" spans="1:7" ht="12" customHeight="1">
      <c r="A72" s="96"/>
      <c r="B72" s="126" t="s">
        <v>50</v>
      </c>
      <c r="C72" s="95"/>
      <c r="D72" s="95"/>
      <c r="E72" s="95"/>
      <c r="F72" s="127"/>
      <c r="G72" s="93"/>
    </row>
    <row r="73" spans="1:7" ht="12" customHeight="1">
      <c r="A73" s="96"/>
      <c r="B73" s="126" t="s">
        <v>51</v>
      </c>
      <c r="C73" s="95"/>
      <c r="D73" s="95"/>
      <c r="E73" s="95"/>
      <c r="F73" s="127"/>
      <c r="G73" s="93"/>
    </row>
    <row r="74" spans="1:7" ht="12" customHeight="1">
      <c r="A74" s="96"/>
      <c r="B74" s="126" t="s">
        <v>52</v>
      </c>
      <c r="C74" s="95"/>
      <c r="D74" s="95"/>
      <c r="E74" s="95"/>
      <c r="F74" s="127"/>
      <c r="G74" s="93"/>
    </row>
    <row r="75" spans="1:7" ht="12" customHeight="1">
      <c r="A75" s="96"/>
      <c r="B75" s="126" t="s">
        <v>53</v>
      </c>
      <c r="C75" s="95"/>
      <c r="D75" s="95"/>
      <c r="E75" s="95"/>
      <c r="F75" s="127"/>
      <c r="G75" s="93"/>
    </row>
    <row r="76" spans="1:7" ht="12" customHeight="1">
      <c r="A76" s="96"/>
      <c r="B76" s="126" t="s">
        <v>54</v>
      </c>
      <c r="C76" s="95"/>
      <c r="D76" s="95"/>
      <c r="E76" s="95"/>
      <c r="F76" s="127"/>
      <c r="G76" s="93"/>
    </row>
    <row r="77" spans="1:7" ht="12.75" customHeight="1" thickBot="1">
      <c r="A77" s="96"/>
      <c r="B77" s="128" t="s">
        <v>55</v>
      </c>
      <c r="C77" s="129"/>
      <c r="D77" s="129"/>
      <c r="E77" s="129"/>
      <c r="F77" s="130"/>
      <c r="G77" s="93"/>
    </row>
    <row r="78" spans="1:7" ht="12.75" customHeight="1">
      <c r="A78" s="96"/>
      <c r="B78" s="121"/>
      <c r="C78" s="95"/>
      <c r="D78" s="95"/>
      <c r="E78" s="95"/>
      <c r="F78" s="95"/>
      <c r="G78" s="93"/>
    </row>
    <row r="79" spans="1:7" ht="15" customHeight="1" thickBot="1">
      <c r="A79" s="96"/>
      <c r="B79" s="152" t="s">
        <v>56</v>
      </c>
      <c r="C79" s="153"/>
      <c r="D79" s="120"/>
      <c r="E79" s="85"/>
      <c r="F79" s="85"/>
      <c r="G79" s="93"/>
    </row>
    <row r="80" spans="1:7" ht="12" customHeight="1">
      <c r="A80" s="96"/>
      <c r="B80" s="113" t="s">
        <v>41</v>
      </c>
      <c r="C80" s="86" t="s">
        <v>57</v>
      </c>
      <c r="D80" s="114" t="s">
        <v>58</v>
      </c>
      <c r="E80" s="85"/>
      <c r="F80" s="85"/>
      <c r="G80" s="93"/>
    </row>
    <row r="81" spans="1:7" ht="12" customHeight="1">
      <c r="A81" s="96"/>
      <c r="B81" s="115" t="s">
        <v>59</v>
      </c>
      <c r="C81" s="87">
        <v>4952000</v>
      </c>
      <c r="D81" s="116">
        <f>(C81/C87)</f>
        <v>0.63692022831377937</v>
      </c>
      <c r="E81" s="85"/>
      <c r="F81" s="85"/>
      <c r="G81" s="93"/>
    </row>
    <row r="82" spans="1:7" ht="12" customHeight="1">
      <c r="A82" s="96"/>
      <c r="B82" s="115" t="s">
        <v>60</v>
      </c>
      <c r="C82" s="88">
        <v>0</v>
      </c>
      <c r="D82" s="116">
        <v>0</v>
      </c>
      <c r="E82" s="85"/>
      <c r="F82" s="85"/>
      <c r="G82" s="93"/>
    </row>
    <row r="83" spans="1:7" ht="12" customHeight="1">
      <c r="A83" s="96"/>
      <c r="B83" s="115" t="s">
        <v>61</v>
      </c>
      <c r="C83" s="87">
        <v>340000</v>
      </c>
      <c r="D83" s="116">
        <f>(C83/C87)</f>
        <v>4.373038724286854E-2</v>
      </c>
      <c r="E83" s="85"/>
      <c r="F83" s="85"/>
      <c r="G83" s="93"/>
    </row>
    <row r="84" spans="1:7" ht="12" customHeight="1">
      <c r="A84" s="96"/>
      <c r="B84" s="115" t="s">
        <v>30</v>
      </c>
      <c r="C84" s="87">
        <v>762680</v>
      </c>
      <c r="D84" s="116">
        <f>(C84/C87)</f>
        <v>9.8094975712914645E-2</v>
      </c>
      <c r="E84" s="85"/>
      <c r="F84" s="85"/>
      <c r="G84" s="93"/>
    </row>
    <row r="85" spans="1:7" ht="12" customHeight="1">
      <c r="A85" s="96"/>
      <c r="B85" s="115" t="s">
        <v>62</v>
      </c>
      <c r="C85" s="89">
        <v>1350000</v>
      </c>
      <c r="D85" s="116">
        <f>(C85/C87)</f>
        <v>0.17363536111138977</v>
      </c>
      <c r="E85" s="91"/>
      <c r="F85" s="91"/>
      <c r="G85" s="93"/>
    </row>
    <row r="86" spans="1:7" ht="12" customHeight="1">
      <c r="A86" s="96"/>
      <c r="B86" s="115" t="s">
        <v>63</v>
      </c>
      <c r="C86" s="89">
        <v>370234</v>
      </c>
      <c r="D86" s="116">
        <f>(C86/C87)</f>
        <v>4.7619047619047616E-2</v>
      </c>
      <c r="E86" s="91"/>
      <c r="F86" s="91"/>
      <c r="G86" s="93"/>
    </row>
    <row r="87" spans="1:7" ht="12.75" customHeight="1" thickBot="1">
      <c r="A87" s="96"/>
      <c r="B87" s="117" t="s">
        <v>64</v>
      </c>
      <c r="C87" s="118">
        <f>SUM(C81:C86)</f>
        <v>7774914</v>
      </c>
      <c r="D87" s="119">
        <f>SUM(D81:D86)</f>
        <v>0.99999999999999978</v>
      </c>
      <c r="E87" s="91"/>
      <c r="F87" s="91"/>
      <c r="G87" s="93"/>
    </row>
    <row r="88" spans="1:7" ht="12" customHeight="1">
      <c r="A88" s="96"/>
      <c r="B88" s="111"/>
      <c r="C88" s="98"/>
      <c r="D88" s="98"/>
      <c r="E88" s="98"/>
      <c r="F88" s="98"/>
      <c r="G88" s="93"/>
    </row>
    <row r="89" spans="1:7" ht="12.75" customHeight="1">
      <c r="A89" s="96"/>
      <c r="B89" s="112"/>
      <c r="C89" s="98"/>
      <c r="D89" s="98"/>
      <c r="E89" s="98"/>
      <c r="F89" s="98"/>
      <c r="G89" s="93"/>
    </row>
    <row r="90" spans="1:7" ht="12" customHeight="1" thickBot="1">
      <c r="A90" s="84"/>
      <c r="B90" s="132"/>
      <c r="C90" s="133" t="s">
        <v>65</v>
      </c>
      <c r="D90" s="134"/>
      <c r="E90" s="135"/>
      <c r="F90" s="90"/>
      <c r="G90" s="93"/>
    </row>
    <row r="91" spans="1:7" ht="12" customHeight="1">
      <c r="A91" s="96"/>
      <c r="B91" s="136" t="s">
        <v>114</v>
      </c>
      <c r="C91" s="137">
        <v>8500</v>
      </c>
      <c r="D91" s="137">
        <v>1200</v>
      </c>
      <c r="E91" s="138">
        <v>160</v>
      </c>
      <c r="F91" s="131"/>
      <c r="G91" s="94"/>
    </row>
    <row r="92" spans="1:7" ht="12.75" customHeight="1" thickBot="1">
      <c r="A92" s="96"/>
      <c r="B92" s="117" t="s">
        <v>116</v>
      </c>
      <c r="C92" s="118">
        <f>(G66/C91)</f>
        <v>914.69576470588231</v>
      </c>
      <c r="D92" s="118">
        <f>(G66/D91)</f>
        <v>6479.0950000000003</v>
      </c>
      <c r="E92" s="139">
        <f>(G66/E91)</f>
        <v>48593.212500000001</v>
      </c>
      <c r="F92" s="131"/>
      <c r="G92" s="94"/>
    </row>
    <row r="93" spans="1:7" ht="15.6" customHeight="1">
      <c r="A93" s="96"/>
      <c r="B93" s="122" t="s">
        <v>66</v>
      </c>
      <c r="C93" s="95"/>
      <c r="D93" s="95"/>
      <c r="E93" s="95"/>
      <c r="F93" s="95"/>
      <c r="G93" s="95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2023-03-28T13:11:28Z</dcterms:modified>
</cp:coreProperties>
</file>