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Los Angeles 30 020220223\"/>
    </mc:Choice>
  </mc:AlternateContent>
  <bookViews>
    <workbookView xWindow="0" yWindow="0" windowWidth="28800" windowHeight="11835"/>
  </bookViews>
  <sheets>
    <sheet name="Maíz grano" sheetId="1" r:id="rId1"/>
  </sheets>
  <definedNames>
    <definedName name="_xlnm.Print_Area" localSheetId="0">'Maíz grano'!$A$1:$G$100</definedName>
  </definedName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" l="1"/>
  <c r="C88" i="1" l="1"/>
  <c r="G12" i="1" l="1"/>
  <c r="G47" i="1"/>
  <c r="G48" i="1"/>
  <c r="G49" i="1"/>
  <c r="G50" i="1"/>
  <c r="G51" i="1"/>
  <c r="G52" i="1"/>
  <c r="G53" i="1"/>
  <c r="G54" i="1"/>
  <c r="G55" i="1"/>
  <c r="G56" i="1"/>
  <c r="G57" i="1"/>
  <c r="G22" i="1"/>
  <c r="G23" i="1"/>
  <c r="G24" i="1"/>
  <c r="G25" i="1"/>
  <c r="G26" i="1"/>
  <c r="G27" i="1"/>
  <c r="G21" i="1"/>
  <c r="G28" i="1"/>
  <c r="G29" i="1" l="1"/>
  <c r="C86" i="1" s="1"/>
  <c r="G66" i="1"/>
  <c r="G67" i="1" s="1"/>
  <c r="C90" i="1" s="1"/>
  <c r="G61" i="1"/>
  <c r="G60" i="1"/>
  <c r="G59" i="1"/>
  <c r="G58" i="1"/>
  <c r="G46" i="1"/>
  <c r="G40" i="1"/>
  <c r="G39" i="1"/>
  <c r="G38" i="1"/>
  <c r="G72" i="1"/>
  <c r="G62" i="1" l="1"/>
  <c r="C89" i="1" s="1"/>
  <c r="G41" i="1"/>
  <c r="G69" i="1" l="1"/>
  <c r="G70" i="1" s="1"/>
  <c r="G71" i="1" l="1"/>
  <c r="D97" i="1" s="1"/>
  <c r="C91" i="1"/>
  <c r="G73" i="1" l="1"/>
  <c r="E97" i="1"/>
  <c r="C97" i="1"/>
  <c r="C92" i="1"/>
  <c r="D89" i="1" l="1"/>
  <c r="D86" i="1"/>
  <c r="D90" i="1"/>
  <c r="D88" i="1"/>
  <c r="D91" i="1"/>
  <c r="D92" i="1" l="1"/>
</calcChain>
</file>

<file path=xl/sharedStrings.xml><?xml version="1.0" encoding="utf-8"?>
<sst xmlns="http://schemas.openxmlformats.org/spreadsheetml/2006/main" count="171" uniqueCount="124">
  <si>
    <t>RUBRO O CULTIVO</t>
  </si>
  <si>
    <t>DESTINO PRODUCCION</t>
  </si>
  <si>
    <t>Agroindustria</t>
  </si>
  <si>
    <t>COMUNA/LOCALIDAD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</si>
  <si>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</si>
  <si>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</si>
  <si>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</si>
  <si>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</si>
  <si>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</si>
  <si>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</si>
  <si>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</si>
  <si>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</si>
  <si>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</si>
  <si>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</si>
  <si>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</si>
  <si>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</si>
  <si>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</si>
  <si>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</si>
  <si>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</si>
  <si>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</si>
  <si>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</si>
  <si>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</si>
  <si>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</si>
  <si>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</si>
  <si>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</si>
  <si>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</si>
  <si>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</si>
  <si>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</si>
  <si>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</si>
  <si>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</si>
  <si>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</si>
  <si>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</si>
  <si>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</si>
  <si>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</si>
  <si>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</si>
  <si>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</si>
  <si>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</si>
  <si>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</si>
  <si>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</si>
  <si>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</si>
  <si>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</si>
  <si>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</si>
  <si>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</si>
  <si>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</si>
  <si>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</si>
  <si>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</si>
  <si>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</si>
  <si>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</si>
  <si>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Traslados </t>
  </si>
  <si>
    <t>Poda de invierno (a piso)</t>
  </si>
  <si>
    <t>Sacar restos de podas</t>
  </si>
  <si>
    <t>Reponer infraestructura y replantar</t>
  </si>
  <si>
    <t>Aplicación de fertilizantes</t>
  </si>
  <si>
    <t>Aplicación de pesticidas</t>
  </si>
  <si>
    <t>Control de malezas, alrededor de la planta</t>
  </si>
  <si>
    <t>Cosecha</t>
  </si>
  <si>
    <t xml:space="preserve">Control de cosecha, almacenaje y carga </t>
  </si>
  <si>
    <t>junio-julio</t>
  </si>
  <si>
    <t>julio-agosto</t>
  </si>
  <si>
    <t>julio- agosto</t>
  </si>
  <si>
    <t>julio-diciembre</t>
  </si>
  <si>
    <t>junio - febrero</t>
  </si>
  <si>
    <t>diciembre-febrero</t>
  </si>
  <si>
    <t>junio-enero</t>
  </si>
  <si>
    <t>diiembre-febrero</t>
  </si>
  <si>
    <t>jh</t>
  </si>
  <si>
    <t>Fertilizantes:</t>
  </si>
  <si>
    <t>Superfosfato Triple</t>
  </si>
  <si>
    <t>Urea</t>
  </si>
  <si>
    <t>mezcla</t>
  </si>
  <si>
    <t>Fungicidas:</t>
  </si>
  <si>
    <t>Oxicloruro de cobre</t>
  </si>
  <si>
    <t>Bravo 720</t>
  </si>
  <si>
    <t>Captan 80 WP</t>
  </si>
  <si>
    <t>Insecticidas:</t>
  </si>
  <si>
    <t>Troya 4 EC</t>
  </si>
  <si>
    <t>Zero 5 EC</t>
  </si>
  <si>
    <t>Fertilizantes foliares:</t>
  </si>
  <si>
    <t>Frutaliv</t>
  </si>
  <si>
    <t>Fosfimax 40 20</t>
  </si>
  <si>
    <t>Terrasorb foliar</t>
  </si>
  <si>
    <t>Otros:</t>
  </si>
  <si>
    <t>agost-nov</t>
  </si>
  <si>
    <t>agost-sept</t>
  </si>
  <si>
    <t>spt-nov</t>
  </si>
  <si>
    <t>sept-enero</t>
  </si>
  <si>
    <t>oct-febrero</t>
  </si>
  <si>
    <t>mayo</t>
  </si>
  <si>
    <t>aplicación fitosanitario</t>
  </si>
  <si>
    <t>tritura poda</t>
  </si>
  <si>
    <t>acarreo insumo</t>
  </si>
  <si>
    <t>junio-febrero</t>
  </si>
  <si>
    <t>jm</t>
  </si>
  <si>
    <t>Frambuesas</t>
  </si>
  <si>
    <t>RENDIMIENTO (kg/Há.)</t>
  </si>
  <si>
    <t>Variedad</t>
  </si>
  <si>
    <t>Heritage</t>
  </si>
  <si>
    <t>Nivel Tecnologico</t>
  </si>
  <si>
    <t>medio</t>
  </si>
  <si>
    <t>REGION</t>
  </si>
  <si>
    <t>Biobio</t>
  </si>
  <si>
    <t>AGENCIA DE AREA</t>
  </si>
  <si>
    <t>Los Angeles</t>
  </si>
  <si>
    <t>Los angeles</t>
  </si>
  <si>
    <t>FECHA INSUMO</t>
  </si>
  <si>
    <t>FECHA ESTIMADA PRECIO VENTA</t>
  </si>
  <si>
    <t>INGRESO ESPERADO</t>
  </si>
  <si>
    <t>FECHA COSECHA</t>
  </si>
  <si>
    <t>sequia-helada</t>
  </si>
  <si>
    <t>ESCENARIOS COSTO UNITARIO  ($/kg)</t>
  </si>
  <si>
    <t>Rendimiento (kg/hà)</t>
  </si>
  <si>
    <t>Costo unitario ($/ha)</t>
  </si>
  <si>
    <t>lt</t>
  </si>
  <si>
    <t>lit</t>
  </si>
  <si>
    <t>un</t>
  </si>
  <si>
    <t>dic-abril</t>
  </si>
  <si>
    <t>unidad (Kg/l/u)</t>
  </si>
  <si>
    <r>
      <t>Análisis suelo</t>
    </r>
    <r>
      <rPr>
        <vertAlign val="superscript"/>
        <sz val="8"/>
        <rFont val="Arial Narrow"/>
        <family val="2"/>
      </rPr>
      <t>(3)</t>
    </r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</si>
  <si>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</si>
  <si>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</si>
  <si>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 xml:space="preserve"> </t>
  </si>
  <si>
    <t>ENERO 2023</t>
  </si>
  <si>
    <t>diciembre 2023-marzo 2024</t>
  </si>
  <si>
    <t>PRECIO ESPERADO  $/KG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</si>
</sst>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0.0"/>
    <numFmt numFmtId="168" formatCode="General_)"/>
    <numFmt numFmtId="169" formatCode="dd/mm/yy;@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0"/>
      <name val="Arial"/>
      <family val="2"/>
    </font>
    <font>
      <sz val="8"/>
      <name val="MS Sans Serif"/>
      <family val="2"/>
    </font>
    <font>
      <sz val="8"/>
      <name val="Arial Narrow"/>
      <family val="2"/>
    </font>
    <font>
      <b/>
      <sz val="8"/>
      <name val="Arial Narrow"/>
      <family val="2"/>
    </font>
    <font>
      <vertAlign val="superscript"/>
      <sz val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5" fillId="0" borderId="1"/>
    <xf numFmtId="168" fontId="6" fillId="0" borderId="1"/>
  </cellStyleXfs>
  <cellXfs count="96">
    <xf numFmtId="0" fontId="0" fillId="0" borderId="0" xfId="0" applyFont="1" applyAlignment="1"/>
    <xf numFmtId="0" fontId="3" fillId="2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/>
    <xf numFmtId="0" fontId="8" fillId="10" borderId="2" xfId="2" applyNumberFormat="1" applyFont="1" applyFill="1" applyBorder="1" applyAlignment="1" applyProtection="1">
      <protection locked="0"/>
    </xf>
    <xf numFmtId="0" fontId="7" fillId="10" borderId="2" xfId="2" applyNumberFormat="1" applyFont="1" applyFill="1" applyBorder="1" applyAlignment="1" applyProtection="1">
      <protection locked="0"/>
    </xf>
    <xf numFmtId="3" fontId="7" fillId="10" borderId="2" xfId="1" applyNumberFormat="1" applyFont="1" applyFill="1" applyBorder="1" applyAlignment="1" applyProtection="1">
      <alignment horizontal="right"/>
      <protection locked="0"/>
    </xf>
    <xf numFmtId="0" fontId="7" fillId="10" borderId="2" xfId="1" applyFont="1" applyFill="1" applyBorder="1" applyAlignment="1" applyProtection="1">
      <protection locked="0"/>
    </xf>
    <xf numFmtId="0" fontId="8" fillId="10" borderId="2" xfId="1" applyFont="1" applyFill="1" applyBorder="1" applyAlignment="1" applyProtection="1">
      <protection locked="0"/>
    </xf>
    <xf numFmtId="0" fontId="7" fillId="10" borderId="2" xfId="1" applyFont="1" applyFill="1" applyBorder="1" applyAlignment="1" applyProtection="1">
      <alignment horizontal="left"/>
      <protection locked="0"/>
    </xf>
    <xf numFmtId="0" fontId="7" fillId="10" borderId="2" xfId="2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vertical="center"/>
    </xf>
    <xf numFmtId="49" fontId="11" fillId="3" borderId="1" xfId="0" applyNumberFormat="1" applyFont="1" applyFill="1" applyBorder="1" applyAlignment="1">
      <alignment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/>
    <xf numFmtId="49" fontId="11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165" fontId="11" fillId="5" borderId="1" xfId="0" applyNumberFormat="1" applyFont="1" applyFill="1" applyBorder="1" applyAlignment="1">
      <alignment vertical="center"/>
    </xf>
    <xf numFmtId="49" fontId="11" fillId="3" borderId="1" xfId="0" applyNumberFormat="1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165" fontId="11" fillId="3" borderId="1" xfId="0" applyNumberFormat="1" applyFont="1" applyFill="1" applyBorder="1" applyAlignment="1">
      <alignment vertical="center"/>
    </xf>
    <xf numFmtId="165" fontId="11" fillId="6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7" borderId="1" xfId="0" applyFont="1" applyFill="1" applyBorder="1" applyAlignment="1"/>
    <xf numFmtId="0" fontId="11" fillId="7" borderId="1" xfId="0" applyFont="1" applyFill="1" applyBorder="1" applyAlignment="1">
      <alignment vertical="center"/>
    </xf>
    <xf numFmtId="49" fontId="4" fillId="9" borderId="1" xfId="0" applyNumberFormat="1" applyFont="1" applyFill="1" applyBorder="1" applyAlignment="1">
      <alignment vertical="center"/>
    </xf>
    <xf numFmtId="0" fontId="11" fillId="9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right" wrapText="1"/>
    </xf>
    <xf numFmtId="3" fontId="1" fillId="2" borderId="2" xfId="0" applyNumberFormat="1" applyFont="1" applyFill="1" applyBorder="1" applyAlignment="1">
      <alignment horizontal="right" wrapText="1"/>
    </xf>
    <xf numFmtId="3" fontId="1" fillId="2" borderId="2" xfId="0" applyNumberFormat="1" applyFont="1" applyFill="1" applyBorder="1" applyAlignment="1"/>
    <xf numFmtId="0" fontId="1" fillId="0" borderId="2" xfId="0" applyNumberFormat="1" applyFont="1" applyBorder="1" applyAlignment="1">
      <alignment horizontal="center"/>
    </xf>
    <xf numFmtId="49" fontId="1" fillId="2" borderId="2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169" fontId="1" fillId="2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2" fillId="3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12" fillId="3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wrapText="1"/>
    </xf>
    <xf numFmtId="167" fontId="7" fillId="10" borderId="2" xfId="1" applyNumberFormat="1" applyFont="1" applyFill="1" applyBorder="1" applyAlignment="1" applyProtection="1">
      <alignment horizontal="center"/>
      <protection locked="0"/>
    </xf>
    <xf numFmtId="167" fontId="7" fillId="10" borderId="2" xfId="2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/>
    <xf numFmtId="3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4" fillId="9" borderId="1" xfId="0" applyNumberFormat="1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1" fillId="9" borderId="1" xfId="0" applyFont="1" applyFill="1" applyBorder="1" applyAlignment="1"/>
    <xf numFmtId="49" fontId="2" fillId="3" borderId="2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/>
    <xf numFmtId="49" fontId="3" fillId="2" borderId="3" xfId="0" applyNumberFormat="1" applyFont="1" applyFill="1" applyBorder="1" applyAlignment="1">
      <alignment vertical="center"/>
    </xf>
    <xf numFmtId="0" fontId="1" fillId="2" borderId="4" xfId="0" applyFont="1" applyFill="1" applyBorder="1" applyAlignment="1"/>
    <xf numFmtId="0" fontId="1" fillId="2" borderId="5" xfId="0" applyFont="1" applyFill="1" applyBorder="1" applyAlignment="1"/>
    <xf numFmtId="49" fontId="1" fillId="2" borderId="6" xfId="0" applyNumberFormat="1" applyFont="1" applyFill="1" applyBorder="1" applyAlignment="1">
      <alignment vertical="center"/>
    </xf>
    <xf numFmtId="0" fontId="1" fillId="2" borderId="7" xfId="0" applyFont="1" applyFill="1" applyBorder="1" applyAlignment="1"/>
    <xf numFmtId="49" fontId="1" fillId="2" borderId="8" xfId="0" applyNumberFormat="1" applyFont="1" applyFill="1" applyBorder="1" applyAlignment="1">
      <alignment vertical="center"/>
    </xf>
    <xf numFmtId="0" fontId="1" fillId="2" borderId="9" xfId="0" applyFont="1" applyFill="1" applyBorder="1" applyAlignment="1"/>
    <xf numFmtId="0" fontId="1" fillId="2" borderId="10" xfId="0" applyFont="1" applyFill="1" applyBorder="1" applyAlignment="1"/>
    <xf numFmtId="49" fontId="3" fillId="8" borderId="2" xfId="0" applyNumberFormat="1" applyFont="1" applyFill="1" applyBorder="1" applyAlignment="1">
      <alignment vertical="center"/>
    </xf>
    <xf numFmtId="49" fontId="1" fillId="8" borderId="2" xfId="0" applyNumberFormat="1" applyFont="1" applyFill="1" applyBorder="1" applyAlignment="1"/>
    <xf numFmtId="49" fontId="3" fillId="2" borderId="2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9" fontId="1" fillId="2" borderId="2" xfId="0" applyNumberFormat="1" applyFont="1" applyFill="1" applyBorder="1" applyAlignment="1"/>
    <xf numFmtId="0" fontId="3" fillId="2" borderId="2" xfId="0" applyNumberFormat="1" applyFont="1" applyFill="1" applyBorder="1" applyAlignment="1">
      <alignment vertical="center"/>
    </xf>
    <xf numFmtId="166" fontId="3" fillId="2" borderId="2" xfId="0" applyNumberFormat="1" applyFont="1" applyFill="1" applyBorder="1" applyAlignment="1">
      <alignment vertical="center"/>
    </xf>
    <xf numFmtId="166" fontId="3" fillId="8" borderId="2" xfId="0" applyNumberFormat="1" applyFont="1" applyFill="1" applyBorder="1" applyAlignment="1">
      <alignment vertical="center"/>
    </xf>
    <xf numFmtId="9" fontId="3" fillId="8" borderId="2" xfId="0" applyNumberFormat="1" applyFont="1" applyFill="1" applyBorder="1" applyAlignment="1">
      <alignment vertical="center"/>
    </xf>
    <xf numFmtId="3" fontId="3" fillId="8" borderId="2" xfId="0" applyNumberFormat="1" applyFont="1" applyFill="1" applyBorder="1" applyAlignment="1">
      <alignment vertical="center"/>
    </xf>
  </cellXfs>
  <cellStyles count="3">
    <cellStyle name="Normal" xfId="0" builtinId="0"/>
    <cellStyle name="Normal 2 3" xfId="1"/>
    <cellStyle name="Normal_Hoja1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704850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topLeftCell="A76" workbookViewId="0">
      <selection activeCell="G83" sqref="G83"/>
    </sheetView>
  </sheetViews>
  <sheetFormatPr baseColWidth="10" defaultColWidth="10.85546875" defaultRowHeight="11.25" customHeight="1" x14ac:dyDescent="0.25"/>
  <cols>
    <col min="1" max="1" width="4.42578125" style="13" customWidth="1"/>
    <col min="2" max="2" width="30" style="13" customWidth="1"/>
    <col min="3" max="3" width="19.42578125" style="13" customWidth="1"/>
    <col min="4" max="4" width="9.42578125" style="13" customWidth="1"/>
    <col min="5" max="5" width="14.42578125" style="13" customWidth="1"/>
    <col min="6" max="6" width="14.7109375" style="13" customWidth="1"/>
    <col min="7" max="7" width="17.5703125" style="13" bestFit="1" customWidth="1"/>
    <col min="8" max="255" width="10.85546875" style="13" customWidth="1"/>
    <col min="256" max="16384" width="10.85546875" style="57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2"/>
      <c r="C8" s="2"/>
      <c r="D8" s="2"/>
      <c r="E8" s="2"/>
      <c r="F8" s="2"/>
      <c r="G8" s="2"/>
    </row>
    <row r="9" spans="1:7" ht="12" customHeight="1" x14ac:dyDescent="0.25">
      <c r="A9" s="2"/>
      <c r="B9" s="11" t="s">
        <v>0</v>
      </c>
      <c r="C9" s="41" t="s">
        <v>93</v>
      </c>
      <c r="D9" s="2"/>
      <c r="E9" s="48" t="s">
        <v>94</v>
      </c>
      <c r="F9" s="49"/>
      <c r="G9" s="36">
        <v>8000</v>
      </c>
    </row>
    <row r="10" spans="1:7" ht="12.75" x14ac:dyDescent="0.25">
      <c r="A10" s="2"/>
      <c r="B10" s="31" t="s">
        <v>95</v>
      </c>
      <c r="C10" s="32" t="s">
        <v>96</v>
      </c>
      <c r="D10" s="2"/>
      <c r="E10" s="46" t="s">
        <v>105</v>
      </c>
      <c r="F10" s="47"/>
      <c r="G10" s="33" t="s">
        <v>121</v>
      </c>
    </row>
    <row r="11" spans="1:7" ht="12.75" x14ac:dyDescent="0.25">
      <c r="A11" s="2"/>
      <c r="B11" s="31" t="s">
        <v>97</v>
      </c>
      <c r="C11" s="41" t="s">
        <v>98</v>
      </c>
      <c r="D11" s="2"/>
      <c r="E11" s="46" t="s">
        <v>123</v>
      </c>
      <c r="F11" s="47"/>
      <c r="G11" s="36">
        <v>2000</v>
      </c>
    </row>
    <row r="12" spans="1:7" ht="11.25" customHeight="1" x14ac:dyDescent="0.25">
      <c r="A12" s="2"/>
      <c r="B12" s="31" t="s">
        <v>99</v>
      </c>
      <c r="C12" s="32" t="s">
        <v>100</v>
      </c>
      <c r="D12" s="2"/>
      <c r="E12" s="44" t="s">
        <v>106</v>
      </c>
      <c r="F12" s="45"/>
      <c r="G12" s="35">
        <f>+G9*G11</f>
        <v>16000000</v>
      </c>
    </row>
    <row r="13" spans="1:7" ht="11.25" customHeight="1" x14ac:dyDescent="0.25">
      <c r="A13" s="2"/>
      <c r="B13" s="31" t="s">
        <v>101</v>
      </c>
      <c r="C13" s="41" t="s">
        <v>102</v>
      </c>
      <c r="D13" s="2"/>
      <c r="E13" s="46" t="s">
        <v>1</v>
      </c>
      <c r="F13" s="47"/>
      <c r="G13" s="33" t="s">
        <v>2</v>
      </c>
    </row>
    <row r="14" spans="1:7" ht="13.5" customHeight="1" x14ac:dyDescent="0.25">
      <c r="A14" s="2"/>
      <c r="B14" s="31" t="s">
        <v>3</v>
      </c>
      <c r="C14" s="41" t="s">
        <v>103</v>
      </c>
      <c r="D14" s="2"/>
      <c r="E14" s="46" t="s">
        <v>107</v>
      </c>
      <c r="F14" s="47"/>
      <c r="G14" s="33" t="s">
        <v>122</v>
      </c>
    </row>
    <row r="15" spans="1:7" ht="12.75" x14ac:dyDescent="0.25">
      <c r="A15" s="2"/>
      <c r="B15" s="31" t="s">
        <v>104</v>
      </c>
      <c r="C15" s="42">
        <v>44927</v>
      </c>
      <c r="D15" s="2"/>
      <c r="E15" s="50" t="s">
        <v>4</v>
      </c>
      <c r="F15" s="51"/>
      <c r="G15" s="34" t="s">
        <v>108</v>
      </c>
    </row>
    <row r="16" spans="1:7" ht="12" customHeight="1" x14ac:dyDescent="0.25">
      <c r="A16" s="2"/>
      <c r="B16" s="59"/>
      <c r="C16" s="60"/>
      <c r="D16" s="2"/>
      <c r="E16" s="2"/>
      <c r="F16" s="2"/>
      <c r="G16" s="61"/>
    </row>
    <row r="17" spans="1:7" ht="12" customHeight="1" x14ac:dyDescent="0.25">
      <c r="A17" s="2"/>
      <c r="B17" s="52" t="s">
        <v>5</v>
      </c>
      <c r="C17" s="53"/>
      <c r="D17" s="53"/>
      <c r="E17" s="53"/>
      <c r="F17" s="53"/>
      <c r="G17" s="53"/>
    </row>
    <row r="18" spans="1:7" ht="12" customHeight="1" x14ac:dyDescent="0.25">
      <c r="A18" s="2"/>
      <c r="B18" s="2"/>
      <c r="C18" s="62"/>
      <c r="D18" s="62"/>
      <c r="E18" s="62"/>
      <c r="F18" s="2"/>
      <c r="G18" s="2"/>
    </row>
    <row r="19" spans="1:7" ht="12" customHeight="1" x14ac:dyDescent="0.25">
      <c r="A19" s="2"/>
      <c r="B19" s="14" t="s">
        <v>6</v>
      </c>
      <c r="C19" s="24"/>
      <c r="D19" s="24"/>
      <c r="E19" s="24"/>
      <c r="F19" s="24"/>
      <c r="G19" s="24"/>
    </row>
    <row r="20" spans="1:7" ht="24" customHeight="1" x14ac:dyDescent="0.25">
      <c r="A20" s="2"/>
      <c r="B20" s="12" t="s">
        <v>7</v>
      </c>
      <c r="C20" s="12" t="s">
        <v>8</v>
      </c>
      <c r="D20" s="12" t="s">
        <v>9</v>
      </c>
      <c r="E20" s="12" t="s">
        <v>10</v>
      </c>
      <c r="F20" s="12" t="s">
        <v>11</v>
      </c>
      <c r="G20" s="12" t="s">
        <v>12</v>
      </c>
    </row>
    <row r="21" spans="1:7" ht="12.75" customHeight="1" x14ac:dyDescent="0.25">
      <c r="A21" s="2"/>
      <c r="B21" s="6" t="s">
        <v>49</v>
      </c>
      <c r="C21" s="37" t="s">
        <v>65</v>
      </c>
      <c r="D21" s="54">
        <v>19</v>
      </c>
      <c r="E21" s="38" t="s">
        <v>57</v>
      </c>
      <c r="F21" s="35">
        <v>25000</v>
      </c>
      <c r="G21" s="35">
        <f>(D21*F21)</f>
        <v>475000</v>
      </c>
    </row>
    <row r="22" spans="1:7" ht="12.75" customHeight="1" x14ac:dyDescent="0.25">
      <c r="A22" s="2"/>
      <c r="B22" s="6" t="s">
        <v>50</v>
      </c>
      <c r="C22" s="37" t="s">
        <v>65</v>
      </c>
      <c r="D22" s="54">
        <v>2</v>
      </c>
      <c r="E22" s="38" t="s">
        <v>58</v>
      </c>
      <c r="F22" s="35">
        <v>25000</v>
      </c>
      <c r="G22" s="35">
        <f t="shared" ref="G22:G27" si="0">(D22*F22)</f>
        <v>50000</v>
      </c>
    </row>
    <row r="23" spans="1:7" ht="12.75" customHeight="1" x14ac:dyDescent="0.25">
      <c r="A23" s="2"/>
      <c r="B23" s="8" t="s">
        <v>51</v>
      </c>
      <c r="C23" s="37" t="s">
        <v>65</v>
      </c>
      <c r="D23" s="54">
        <v>5</v>
      </c>
      <c r="E23" s="38" t="s">
        <v>59</v>
      </c>
      <c r="F23" s="35">
        <v>25000</v>
      </c>
      <c r="G23" s="35">
        <f t="shared" si="0"/>
        <v>125000</v>
      </c>
    </row>
    <row r="24" spans="1:7" ht="12.75" customHeight="1" x14ac:dyDescent="0.25">
      <c r="A24" s="2"/>
      <c r="B24" s="8" t="s">
        <v>52</v>
      </c>
      <c r="C24" s="37" t="s">
        <v>65</v>
      </c>
      <c r="D24" s="54">
        <v>3</v>
      </c>
      <c r="E24" s="38" t="s">
        <v>60</v>
      </c>
      <c r="F24" s="35">
        <v>25000</v>
      </c>
      <c r="G24" s="35">
        <f t="shared" si="0"/>
        <v>75000</v>
      </c>
    </row>
    <row r="25" spans="1:7" ht="12.75" customHeight="1" x14ac:dyDescent="0.25">
      <c r="A25" s="2"/>
      <c r="B25" s="6" t="s">
        <v>53</v>
      </c>
      <c r="C25" s="37" t="s">
        <v>65</v>
      </c>
      <c r="D25" s="54">
        <v>2</v>
      </c>
      <c r="E25" s="38" t="s">
        <v>61</v>
      </c>
      <c r="F25" s="35">
        <v>25000</v>
      </c>
      <c r="G25" s="35">
        <f t="shared" si="0"/>
        <v>50000</v>
      </c>
    </row>
    <row r="26" spans="1:7" ht="12.75" customHeight="1" x14ac:dyDescent="0.25">
      <c r="A26" s="2"/>
      <c r="B26" s="8" t="s">
        <v>54</v>
      </c>
      <c r="C26" s="37" t="s">
        <v>65</v>
      </c>
      <c r="D26" s="54">
        <v>2</v>
      </c>
      <c r="E26" s="38" t="s">
        <v>63</v>
      </c>
      <c r="F26" s="35">
        <v>25000</v>
      </c>
      <c r="G26" s="35">
        <f t="shared" si="0"/>
        <v>50000</v>
      </c>
    </row>
    <row r="27" spans="1:7" ht="12.75" customHeight="1" x14ac:dyDescent="0.25">
      <c r="A27" s="2"/>
      <c r="B27" s="6" t="s">
        <v>55</v>
      </c>
      <c r="C27" s="37" t="s">
        <v>22</v>
      </c>
      <c r="D27" s="54">
        <v>8000</v>
      </c>
      <c r="E27" s="38" t="s">
        <v>64</v>
      </c>
      <c r="F27" s="35">
        <v>800</v>
      </c>
      <c r="G27" s="35">
        <f t="shared" si="0"/>
        <v>6400000</v>
      </c>
    </row>
    <row r="28" spans="1:7" ht="11.25" customHeight="1" x14ac:dyDescent="0.25">
      <c r="A28" s="2"/>
      <c r="B28" s="6" t="s">
        <v>56</v>
      </c>
      <c r="C28" s="37" t="s">
        <v>22</v>
      </c>
      <c r="D28" s="54">
        <v>8000</v>
      </c>
      <c r="E28" s="38" t="s">
        <v>62</v>
      </c>
      <c r="F28" s="35">
        <v>60</v>
      </c>
      <c r="G28" s="35">
        <f>(D28*F28)</f>
        <v>480000</v>
      </c>
    </row>
    <row r="29" spans="1:7" ht="12.75" customHeight="1" x14ac:dyDescent="0.25">
      <c r="A29" s="2"/>
      <c r="B29" s="69" t="s">
        <v>13</v>
      </c>
      <c r="C29" s="70"/>
      <c r="D29" s="70"/>
      <c r="E29" s="70"/>
      <c r="F29" s="71"/>
      <c r="G29" s="72">
        <f>SUM(G21:G28)</f>
        <v>7705000</v>
      </c>
    </row>
    <row r="30" spans="1:7" ht="12" customHeight="1" x14ac:dyDescent="0.25">
      <c r="A30" s="2"/>
      <c r="B30" s="2"/>
      <c r="C30" s="2"/>
      <c r="D30" s="2"/>
      <c r="E30" s="2"/>
      <c r="F30" s="58"/>
      <c r="G30" s="58"/>
    </row>
    <row r="31" spans="1:7" ht="12" customHeight="1" x14ac:dyDescent="0.25">
      <c r="A31" s="2"/>
      <c r="B31" s="14" t="s">
        <v>14</v>
      </c>
      <c r="C31" s="63"/>
      <c r="D31" s="63"/>
      <c r="E31" s="63"/>
      <c r="F31" s="24"/>
      <c r="G31" s="24"/>
    </row>
    <row r="32" spans="1:7" ht="24" customHeight="1" x14ac:dyDescent="0.25">
      <c r="A32" s="2"/>
      <c r="B32" s="64" t="s">
        <v>7</v>
      </c>
      <c r="C32" s="12" t="s">
        <v>8</v>
      </c>
      <c r="D32" s="12" t="s">
        <v>9</v>
      </c>
      <c r="E32" s="64" t="s">
        <v>10</v>
      </c>
      <c r="F32" s="12" t="s">
        <v>11</v>
      </c>
      <c r="G32" s="64" t="s">
        <v>12</v>
      </c>
    </row>
    <row r="33" spans="1:7" ht="12" customHeight="1" x14ac:dyDescent="0.25">
      <c r="A33" s="2"/>
      <c r="B33" s="39"/>
      <c r="C33" s="40" t="s">
        <v>120</v>
      </c>
      <c r="D33" s="40">
        <v>0</v>
      </c>
      <c r="E33" s="40"/>
      <c r="F33" s="39">
        <v>0</v>
      </c>
      <c r="G33" s="39">
        <v>0</v>
      </c>
    </row>
    <row r="34" spans="1:7" ht="12" customHeight="1" x14ac:dyDescent="0.25">
      <c r="A34" s="2"/>
      <c r="B34" s="69" t="s">
        <v>15</v>
      </c>
      <c r="C34" s="70"/>
      <c r="D34" s="70"/>
      <c r="E34" s="70"/>
      <c r="F34" s="71"/>
      <c r="G34" s="71">
        <f>G33</f>
        <v>0</v>
      </c>
    </row>
    <row r="35" spans="1:7" ht="12" customHeight="1" x14ac:dyDescent="0.25">
      <c r="A35" s="2"/>
      <c r="B35" s="2"/>
      <c r="C35" s="2"/>
      <c r="D35" s="2"/>
      <c r="E35" s="2"/>
      <c r="F35" s="58"/>
      <c r="G35" s="58"/>
    </row>
    <row r="36" spans="1:7" ht="12" customHeight="1" x14ac:dyDescent="0.25">
      <c r="A36" s="2"/>
      <c r="B36" s="14" t="s">
        <v>16</v>
      </c>
      <c r="C36" s="63"/>
      <c r="D36" s="63"/>
      <c r="E36" s="63"/>
      <c r="F36" s="24"/>
      <c r="G36" s="24"/>
    </row>
    <row r="37" spans="1:7" ht="24" customHeight="1" x14ac:dyDescent="0.25">
      <c r="A37" s="2"/>
      <c r="B37" s="64" t="s">
        <v>7</v>
      </c>
      <c r="C37" s="64" t="s">
        <v>8</v>
      </c>
      <c r="D37" s="64" t="s">
        <v>9</v>
      </c>
      <c r="E37" s="64" t="s">
        <v>10</v>
      </c>
      <c r="F37" s="12" t="s">
        <v>11</v>
      </c>
      <c r="G37" s="64" t="s">
        <v>12</v>
      </c>
    </row>
    <row r="38" spans="1:7" ht="12.75" customHeight="1" x14ac:dyDescent="0.25">
      <c r="A38" s="2"/>
      <c r="B38" s="43" t="s">
        <v>88</v>
      </c>
      <c r="C38" s="38" t="s">
        <v>65</v>
      </c>
      <c r="D38" s="54">
        <v>6</v>
      </c>
      <c r="E38" s="34" t="s">
        <v>63</v>
      </c>
      <c r="F38" s="35">
        <v>30000</v>
      </c>
      <c r="G38" s="35">
        <f t="shared" ref="G38:G40" si="1">(D38*F38)</f>
        <v>180000</v>
      </c>
    </row>
    <row r="39" spans="1:7" ht="12.75" customHeight="1" x14ac:dyDescent="0.25">
      <c r="A39" s="2"/>
      <c r="B39" s="43" t="s">
        <v>89</v>
      </c>
      <c r="C39" s="38" t="s">
        <v>65</v>
      </c>
      <c r="D39" s="54">
        <v>2</v>
      </c>
      <c r="E39" s="34" t="s">
        <v>57</v>
      </c>
      <c r="F39" s="35">
        <v>30000</v>
      </c>
      <c r="G39" s="35">
        <f t="shared" si="1"/>
        <v>60000</v>
      </c>
    </row>
    <row r="40" spans="1:7" ht="12.75" customHeight="1" x14ac:dyDescent="0.25">
      <c r="A40" s="2"/>
      <c r="B40" s="43" t="s">
        <v>90</v>
      </c>
      <c r="C40" s="38" t="s">
        <v>92</v>
      </c>
      <c r="D40" s="54">
        <v>2</v>
      </c>
      <c r="E40" s="34" t="s">
        <v>91</v>
      </c>
      <c r="F40" s="35">
        <v>80000</v>
      </c>
      <c r="G40" s="35">
        <f t="shared" si="1"/>
        <v>160000</v>
      </c>
    </row>
    <row r="41" spans="1:7" ht="12.75" customHeight="1" x14ac:dyDescent="0.25">
      <c r="A41" s="2"/>
      <c r="B41" s="69" t="s">
        <v>17</v>
      </c>
      <c r="C41" s="70"/>
      <c r="D41" s="70"/>
      <c r="E41" s="70"/>
      <c r="F41" s="71"/>
      <c r="G41" s="72">
        <f>SUM(G38:G40)</f>
        <v>400000</v>
      </c>
    </row>
    <row r="42" spans="1:7" ht="12" customHeight="1" x14ac:dyDescent="0.25">
      <c r="A42" s="2"/>
      <c r="B42" s="2"/>
      <c r="C42" s="2"/>
      <c r="D42" s="2"/>
      <c r="E42" s="2"/>
      <c r="F42" s="58"/>
      <c r="G42" s="58"/>
    </row>
    <row r="43" spans="1:7" ht="12" customHeight="1" x14ac:dyDescent="0.25">
      <c r="A43" s="2"/>
      <c r="B43" s="14" t="s">
        <v>18</v>
      </c>
      <c r="C43" s="63"/>
      <c r="D43" s="63"/>
      <c r="E43" s="63"/>
      <c r="F43" s="24"/>
      <c r="G43" s="24"/>
    </row>
    <row r="44" spans="1:7" ht="24" customHeight="1" x14ac:dyDescent="0.25">
      <c r="A44" s="2"/>
      <c r="B44" s="12" t="s">
        <v>19</v>
      </c>
      <c r="C44" s="12" t="s">
        <v>20</v>
      </c>
      <c r="D44" s="12" t="s">
        <v>21</v>
      </c>
      <c r="E44" s="12" t="s">
        <v>10</v>
      </c>
      <c r="F44" s="12" t="s">
        <v>11</v>
      </c>
      <c r="G44" s="12" t="s">
        <v>12</v>
      </c>
    </row>
    <row r="45" spans="1:7" ht="12.75" customHeight="1" x14ac:dyDescent="0.25">
      <c r="A45" s="2"/>
      <c r="B45" s="3" t="s">
        <v>66</v>
      </c>
      <c r="C45" s="1"/>
      <c r="D45" s="73"/>
      <c r="E45" s="1"/>
      <c r="F45" s="1"/>
      <c r="G45" s="1"/>
    </row>
    <row r="46" spans="1:7" ht="13.5" customHeight="1" x14ac:dyDescent="0.25">
      <c r="A46" s="2"/>
      <c r="B46" s="4" t="s">
        <v>67</v>
      </c>
      <c r="C46" s="74" t="s">
        <v>22</v>
      </c>
      <c r="D46" s="55">
        <v>400</v>
      </c>
      <c r="E46" s="74" t="s">
        <v>57</v>
      </c>
      <c r="F46" s="5">
        <v>1400</v>
      </c>
      <c r="G46" s="36">
        <f>(D46*F46)</f>
        <v>560000</v>
      </c>
    </row>
    <row r="47" spans="1:7" ht="13.5" customHeight="1" x14ac:dyDescent="0.25">
      <c r="A47" s="2"/>
      <c r="B47" s="4" t="s">
        <v>68</v>
      </c>
      <c r="C47" s="74" t="s">
        <v>22</v>
      </c>
      <c r="D47" s="55">
        <v>100</v>
      </c>
      <c r="E47" s="74" t="s">
        <v>58</v>
      </c>
      <c r="F47" s="5">
        <v>1000</v>
      </c>
      <c r="G47" s="36">
        <f t="shared" ref="G47:G57" si="2">(D47*F47)</f>
        <v>100000</v>
      </c>
    </row>
    <row r="48" spans="1:7" ht="13.5" customHeight="1" x14ac:dyDescent="0.25">
      <c r="A48" s="2"/>
      <c r="B48" s="6" t="s">
        <v>69</v>
      </c>
      <c r="C48" s="74" t="s">
        <v>22</v>
      </c>
      <c r="D48" s="55">
        <v>200</v>
      </c>
      <c r="E48" s="74" t="s">
        <v>58</v>
      </c>
      <c r="F48" s="5">
        <v>1200</v>
      </c>
      <c r="G48" s="36">
        <f t="shared" si="2"/>
        <v>240000</v>
      </c>
    </row>
    <row r="49" spans="1:7" ht="13.5" customHeight="1" x14ac:dyDescent="0.25">
      <c r="A49" s="2"/>
      <c r="B49" s="7" t="s">
        <v>70</v>
      </c>
      <c r="C49" s="74"/>
      <c r="D49" s="55"/>
      <c r="E49" s="74"/>
      <c r="F49" s="5"/>
      <c r="G49" s="36">
        <f t="shared" si="2"/>
        <v>0</v>
      </c>
    </row>
    <row r="50" spans="1:7" ht="13.5" customHeight="1" x14ac:dyDescent="0.25">
      <c r="A50" s="2"/>
      <c r="B50" s="8" t="s">
        <v>71</v>
      </c>
      <c r="C50" s="74" t="s">
        <v>22</v>
      </c>
      <c r="D50" s="55">
        <v>10</v>
      </c>
      <c r="E50" s="74" t="s">
        <v>57</v>
      </c>
      <c r="F50" s="5">
        <v>11000</v>
      </c>
      <c r="G50" s="36">
        <f t="shared" si="2"/>
        <v>110000</v>
      </c>
    </row>
    <row r="51" spans="1:7" ht="13.5" customHeight="1" x14ac:dyDescent="0.25">
      <c r="A51" s="2"/>
      <c r="B51" s="8" t="s">
        <v>72</v>
      </c>
      <c r="C51" s="74" t="s">
        <v>112</v>
      </c>
      <c r="D51" s="55">
        <v>4</v>
      </c>
      <c r="E51" s="74" t="s">
        <v>82</v>
      </c>
      <c r="F51" s="5">
        <v>16000</v>
      </c>
      <c r="G51" s="36">
        <f t="shared" si="2"/>
        <v>64000</v>
      </c>
    </row>
    <row r="52" spans="1:7" ht="13.5" customHeight="1" x14ac:dyDescent="0.25">
      <c r="A52" s="2"/>
      <c r="B52" s="6" t="s">
        <v>73</v>
      </c>
      <c r="C52" s="74" t="s">
        <v>22</v>
      </c>
      <c r="D52" s="55">
        <v>4</v>
      </c>
      <c r="E52" s="74" t="s">
        <v>82</v>
      </c>
      <c r="F52" s="5">
        <v>9983</v>
      </c>
      <c r="G52" s="36">
        <f t="shared" si="2"/>
        <v>39932</v>
      </c>
    </row>
    <row r="53" spans="1:7" ht="13.5" customHeight="1" x14ac:dyDescent="0.25">
      <c r="A53" s="2"/>
      <c r="B53" s="7" t="s">
        <v>74</v>
      </c>
      <c r="C53" s="74"/>
      <c r="D53" s="55"/>
      <c r="E53" s="74"/>
      <c r="F53" s="5"/>
      <c r="G53" s="36">
        <f t="shared" si="2"/>
        <v>0</v>
      </c>
    </row>
    <row r="54" spans="1:7" ht="13.5" customHeight="1" x14ac:dyDescent="0.25">
      <c r="A54" s="2"/>
      <c r="B54" s="8" t="s">
        <v>75</v>
      </c>
      <c r="C54" s="74" t="s">
        <v>113</v>
      </c>
      <c r="D54" s="56">
        <v>1</v>
      </c>
      <c r="E54" s="74" t="s">
        <v>83</v>
      </c>
      <c r="F54" s="5">
        <v>19000</v>
      </c>
      <c r="G54" s="36">
        <f t="shared" si="2"/>
        <v>19000</v>
      </c>
    </row>
    <row r="55" spans="1:7" ht="12.75" customHeight="1" x14ac:dyDescent="0.25">
      <c r="A55" s="2"/>
      <c r="B55" s="8" t="s">
        <v>76</v>
      </c>
      <c r="C55" s="74" t="s">
        <v>113</v>
      </c>
      <c r="D55" s="56">
        <v>0.5</v>
      </c>
      <c r="E55" s="74" t="s">
        <v>84</v>
      </c>
      <c r="F55" s="5">
        <v>50000</v>
      </c>
      <c r="G55" s="36">
        <f t="shared" si="2"/>
        <v>25000</v>
      </c>
    </row>
    <row r="56" spans="1:7" ht="12.75" customHeight="1" x14ac:dyDescent="0.25">
      <c r="A56" s="2"/>
      <c r="B56" s="7" t="s">
        <v>77</v>
      </c>
      <c r="C56" s="74"/>
      <c r="D56" s="56"/>
      <c r="E56" s="74"/>
      <c r="F56" s="5"/>
      <c r="G56" s="36">
        <f t="shared" si="2"/>
        <v>0</v>
      </c>
    </row>
    <row r="57" spans="1:7" ht="12.75" customHeight="1" x14ac:dyDescent="0.25">
      <c r="A57" s="2"/>
      <c r="B57" s="8" t="s">
        <v>78</v>
      </c>
      <c r="C57" s="75" t="s">
        <v>113</v>
      </c>
      <c r="D57" s="56">
        <v>4</v>
      </c>
      <c r="E57" s="75" t="s">
        <v>85</v>
      </c>
      <c r="F57" s="5">
        <v>18000</v>
      </c>
      <c r="G57" s="36">
        <f t="shared" si="2"/>
        <v>72000</v>
      </c>
    </row>
    <row r="58" spans="1:7" ht="12.75" customHeight="1" x14ac:dyDescent="0.25">
      <c r="A58" s="2"/>
      <c r="B58" s="8" t="s">
        <v>79</v>
      </c>
      <c r="C58" s="75" t="s">
        <v>113</v>
      </c>
      <c r="D58" s="56">
        <v>4</v>
      </c>
      <c r="E58" s="75" t="s">
        <v>85</v>
      </c>
      <c r="F58" s="5">
        <v>14000</v>
      </c>
      <c r="G58" s="36">
        <f>(D58*F58)</f>
        <v>56000</v>
      </c>
    </row>
    <row r="59" spans="1:7" ht="12.75" customHeight="1" x14ac:dyDescent="0.25">
      <c r="A59" s="2"/>
      <c r="B59" s="8" t="s">
        <v>80</v>
      </c>
      <c r="C59" s="75" t="s">
        <v>113</v>
      </c>
      <c r="D59" s="56">
        <v>4</v>
      </c>
      <c r="E59" s="74" t="s">
        <v>86</v>
      </c>
      <c r="F59" s="5">
        <v>13000</v>
      </c>
      <c r="G59" s="36">
        <f>(D59*F59)</f>
        <v>52000</v>
      </c>
    </row>
    <row r="60" spans="1:7" ht="12.75" customHeight="1" x14ac:dyDescent="0.25">
      <c r="A60" s="2"/>
      <c r="B60" s="3" t="s">
        <v>81</v>
      </c>
      <c r="C60" s="74"/>
      <c r="D60" s="56"/>
      <c r="E60" s="74"/>
      <c r="F60" s="5"/>
      <c r="G60" s="36">
        <f>(D60*F60)</f>
        <v>0</v>
      </c>
    </row>
    <row r="61" spans="1:7" ht="12.75" customHeight="1" x14ac:dyDescent="0.25">
      <c r="A61" s="2"/>
      <c r="B61" s="9" t="s">
        <v>117</v>
      </c>
      <c r="C61" s="74" t="s">
        <v>114</v>
      </c>
      <c r="D61" s="56">
        <v>1</v>
      </c>
      <c r="E61" s="74" t="s">
        <v>87</v>
      </c>
      <c r="F61" s="5">
        <v>35000</v>
      </c>
      <c r="G61" s="36">
        <f>(D61*F61)</f>
        <v>35000</v>
      </c>
    </row>
    <row r="62" spans="1:7" ht="13.5" customHeight="1" x14ac:dyDescent="0.25">
      <c r="A62" s="2"/>
      <c r="B62" s="69" t="s">
        <v>23</v>
      </c>
      <c r="C62" s="70"/>
      <c r="D62" s="70"/>
      <c r="E62" s="70"/>
      <c r="F62" s="71"/>
      <c r="G62" s="72">
        <f>SUM(G45:G61)</f>
        <v>1372932</v>
      </c>
    </row>
    <row r="63" spans="1:7" ht="12" customHeight="1" x14ac:dyDescent="0.25">
      <c r="A63" s="2"/>
      <c r="B63" s="2"/>
      <c r="C63" s="2"/>
      <c r="D63" s="2"/>
      <c r="E63" s="65"/>
      <c r="F63" s="58"/>
      <c r="G63" s="58"/>
    </row>
    <row r="64" spans="1:7" ht="12" customHeight="1" x14ac:dyDescent="0.25">
      <c r="A64" s="2"/>
      <c r="B64" s="14" t="s">
        <v>24</v>
      </c>
      <c r="C64" s="63"/>
      <c r="D64" s="63"/>
      <c r="E64" s="63"/>
      <c r="F64" s="24"/>
      <c r="G64" s="24"/>
    </row>
    <row r="65" spans="1:7" ht="24" customHeight="1" x14ac:dyDescent="0.25">
      <c r="A65" s="2"/>
      <c r="B65" s="64" t="s">
        <v>25</v>
      </c>
      <c r="C65" s="12" t="s">
        <v>20</v>
      </c>
      <c r="D65" s="12" t="s">
        <v>21</v>
      </c>
      <c r="E65" s="64" t="s">
        <v>10</v>
      </c>
      <c r="F65" s="12" t="s">
        <v>11</v>
      </c>
      <c r="G65" s="64" t="s">
        <v>12</v>
      </c>
    </row>
    <row r="66" spans="1:7" ht="12.75" customHeight="1" x14ac:dyDescent="0.25">
      <c r="A66" s="2"/>
      <c r="B66" s="43" t="s">
        <v>48</v>
      </c>
      <c r="C66" s="74" t="s">
        <v>116</v>
      </c>
      <c r="D66" s="76">
        <v>8000</v>
      </c>
      <c r="E66" s="38" t="s">
        <v>115</v>
      </c>
      <c r="F66" s="77">
        <v>7.5</v>
      </c>
      <c r="G66" s="36">
        <f>(D66*F66)</f>
        <v>60000</v>
      </c>
    </row>
    <row r="67" spans="1:7" ht="13.5" customHeight="1" x14ac:dyDescent="0.25">
      <c r="A67" s="2"/>
      <c r="B67" s="69" t="s">
        <v>26</v>
      </c>
      <c r="C67" s="70"/>
      <c r="D67" s="70"/>
      <c r="E67" s="70"/>
      <c r="F67" s="71"/>
      <c r="G67" s="72">
        <f>SUM(G66)</f>
        <v>60000</v>
      </c>
    </row>
    <row r="68" spans="1:7" ht="12" customHeight="1" x14ac:dyDescent="0.25">
      <c r="A68" s="2"/>
      <c r="B68" s="2"/>
      <c r="C68" s="2"/>
      <c r="D68" s="2"/>
      <c r="E68" s="2"/>
      <c r="F68" s="58"/>
      <c r="G68" s="58"/>
    </row>
    <row r="69" spans="1:7" ht="12" customHeight="1" x14ac:dyDescent="0.25">
      <c r="A69" s="2"/>
      <c r="B69" s="14" t="s">
        <v>27</v>
      </c>
      <c r="C69" s="15"/>
      <c r="D69" s="15"/>
      <c r="E69" s="15"/>
      <c r="F69" s="15"/>
      <c r="G69" s="16">
        <f>G29+G41+G62+G67</f>
        <v>9537932</v>
      </c>
    </row>
    <row r="70" spans="1:7" ht="12" customHeight="1" x14ac:dyDescent="0.25">
      <c r="A70" s="2"/>
      <c r="B70" s="17" t="s">
        <v>28</v>
      </c>
      <c r="C70" s="18"/>
      <c r="D70" s="18"/>
      <c r="E70" s="18"/>
      <c r="F70" s="18"/>
      <c r="G70" s="19">
        <f>G69*0.05</f>
        <v>476896.60000000003</v>
      </c>
    </row>
    <row r="71" spans="1:7" ht="12" customHeight="1" x14ac:dyDescent="0.25">
      <c r="A71" s="2"/>
      <c r="B71" s="14" t="s">
        <v>29</v>
      </c>
      <c r="C71" s="15"/>
      <c r="D71" s="15"/>
      <c r="E71" s="15"/>
      <c r="F71" s="15"/>
      <c r="G71" s="16">
        <f>G70+G69</f>
        <v>10014828.6</v>
      </c>
    </row>
    <row r="72" spans="1:7" ht="12" customHeight="1" x14ac:dyDescent="0.25">
      <c r="A72" s="2"/>
      <c r="B72" s="17" t="s">
        <v>30</v>
      </c>
      <c r="C72" s="18"/>
      <c r="D72" s="18"/>
      <c r="E72" s="18"/>
      <c r="F72" s="18"/>
      <c r="G72" s="19">
        <f>G12</f>
        <v>16000000</v>
      </c>
    </row>
    <row r="73" spans="1:7" ht="12" customHeight="1" x14ac:dyDescent="0.25">
      <c r="A73" s="2"/>
      <c r="B73" s="14" t="s">
        <v>31</v>
      </c>
      <c r="C73" s="15"/>
      <c r="D73" s="15"/>
      <c r="E73" s="15"/>
      <c r="F73" s="15"/>
      <c r="G73" s="20">
        <f>G72-G71</f>
        <v>5985171.4000000004</v>
      </c>
    </row>
    <row r="74" spans="1:7" ht="12" customHeight="1" x14ac:dyDescent="0.25">
      <c r="A74" s="2"/>
      <c r="B74" s="21" t="s">
        <v>118</v>
      </c>
      <c r="C74" s="22"/>
      <c r="D74" s="22"/>
      <c r="E74" s="22"/>
      <c r="F74" s="22"/>
      <c r="G74" s="23"/>
    </row>
    <row r="75" spans="1:7" ht="12.75" customHeight="1" x14ac:dyDescent="0.25">
      <c r="A75" s="2"/>
      <c r="B75" s="24"/>
      <c r="C75" s="22"/>
      <c r="D75" s="22"/>
      <c r="E75" s="22"/>
      <c r="F75" s="22"/>
      <c r="G75" s="23"/>
    </row>
    <row r="76" spans="1:7" ht="12" customHeight="1" x14ac:dyDescent="0.25">
      <c r="A76" s="2"/>
      <c r="B76" s="78" t="s">
        <v>119</v>
      </c>
      <c r="C76" s="79"/>
      <c r="D76" s="79"/>
      <c r="E76" s="80"/>
      <c r="F76" s="2"/>
      <c r="G76" s="23"/>
    </row>
    <row r="77" spans="1:7" ht="12" customHeight="1" x14ac:dyDescent="0.25">
      <c r="A77" s="2"/>
      <c r="B77" s="81" t="s">
        <v>32</v>
      </c>
      <c r="C77" s="2"/>
      <c r="D77" s="2"/>
      <c r="E77" s="82"/>
      <c r="F77" s="2"/>
      <c r="G77" s="23"/>
    </row>
    <row r="78" spans="1:7" ht="12" customHeight="1" x14ac:dyDescent="0.25">
      <c r="A78" s="2"/>
      <c r="B78" s="81" t="s">
        <v>33</v>
      </c>
      <c r="C78" s="2"/>
      <c r="D78" s="2"/>
      <c r="E78" s="82"/>
      <c r="F78" s="2"/>
      <c r="G78" s="23"/>
    </row>
    <row r="79" spans="1:7" ht="12" customHeight="1" x14ac:dyDescent="0.25">
      <c r="A79" s="2"/>
      <c r="B79" s="81" t="s">
        <v>34</v>
      </c>
      <c r="C79" s="2"/>
      <c r="D79" s="2"/>
      <c r="E79" s="82"/>
      <c r="F79" s="2"/>
      <c r="G79" s="23"/>
    </row>
    <row r="80" spans="1:7" ht="12" customHeight="1" x14ac:dyDescent="0.25">
      <c r="A80" s="2"/>
      <c r="B80" s="81" t="s">
        <v>35</v>
      </c>
      <c r="C80" s="2"/>
      <c r="D80" s="2"/>
      <c r="E80" s="82"/>
      <c r="F80" s="2"/>
      <c r="G80" s="23"/>
    </row>
    <row r="81" spans="1:7" ht="12" customHeight="1" x14ac:dyDescent="0.25">
      <c r="A81" s="2"/>
      <c r="B81" s="81" t="s">
        <v>36</v>
      </c>
      <c r="C81" s="2"/>
      <c r="D81" s="2"/>
      <c r="E81" s="82"/>
      <c r="F81" s="2"/>
      <c r="G81" s="23"/>
    </row>
    <row r="82" spans="1:7" ht="12.75" customHeight="1" x14ac:dyDescent="0.25">
      <c r="A82" s="2"/>
      <c r="B82" s="83" t="s">
        <v>37</v>
      </c>
      <c r="C82" s="84"/>
      <c r="D82" s="84"/>
      <c r="E82" s="85"/>
      <c r="F82" s="2"/>
      <c r="G82" s="23"/>
    </row>
    <row r="83" spans="1:7" ht="12.75" customHeight="1" x14ac:dyDescent="0.25">
      <c r="A83" s="2"/>
      <c r="B83" s="24"/>
      <c r="C83" s="2"/>
      <c r="D83" s="2"/>
      <c r="E83" s="2"/>
      <c r="F83" s="2"/>
      <c r="G83" s="23"/>
    </row>
    <row r="84" spans="1:7" ht="15" customHeight="1" x14ac:dyDescent="0.25">
      <c r="A84" s="2"/>
      <c r="B84" s="66" t="s">
        <v>38</v>
      </c>
      <c r="C84" s="67"/>
      <c r="D84" s="68"/>
      <c r="E84" s="25"/>
      <c r="F84" s="25"/>
      <c r="G84" s="23"/>
    </row>
    <row r="85" spans="1:7" ht="12" customHeight="1" x14ac:dyDescent="0.25">
      <c r="A85" s="2"/>
      <c r="B85" s="86" t="s">
        <v>25</v>
      </c>
      <c r="C85" s="86" t="s">
        <v>39</v>
      </c>
      <c r="D85" s="87" t="s">
        <v>40</v>
      </c>
      <c r="E85" s="25"/>
      <c r="F85" s="25"/>
      <c r="G85" s="23"/>
    </row>
    <row r="86" spans="1:7" ht="12" customHeight="1" x14ac:dyDescent="0.25">
      <c r="A86" s="2"/>
      <c r="B86" s="88" t="s">
        <v>41</v>
      </c>
      <c r="C86" s="89">
        <f>G29</f>
        <v>7705000</v>
      </c>
      <c r="D86" s="90">
        <f>(C86/C92)</f>
        <v>0.76935914809365791</v>
      </c>
      <c r="E86" s="25"/>
      <c r="F86" s="25"/>
      <c r="G86" s="23"/>
    </row>
    <row r="87" spans="1:7" ht="12" customHeight="1" x14ac:dyDescent="0.25">
      <c r="A87" s="2"/>
      <c r="B87" s="88" t="s">
        <v>42</v>
      </c>
      <c r="C87" s="91">
        <v>0</v>
      </c>
      <c r="D87" s="90">
        <v>0</v>
      </c>
      <c r="E87" s="25"/>
      <c r="F87" s="25"/>
      <c r="G87" s="23"/>
    </row>
    <row r="88" spans="1:7" ht="12" customHeight="1" x14ac:dyDescent="0.25">
      <c r="A88" s="2"/>
      <c r="B88" s="88" t="s">
        <v>43</v>
      </c>
      <c r="C88" s="89">
        <f>G41</f>
        <v>400000</v>
      </c>
      <c r="D88" s="90">
        <f>(C88/C92)</f>
        <v>3.9940773424719425E-2</v>
      </c>
      <c r="E88" s="25"/>
      <c r="F88" s="25"/>
      <c r="G88" s="23"/>
    </row>
    <row r="89" spans="1:7" ht="12" customHeight="1" x14ac:dyDescent="0.25">
      <c r="A89" s="2"/>
      <c r="B89" s="88" t="s">
        <v>19</v>
      </c>
      <c r="C89" s="89">
        <f>G62</f>
        <v>1372932</v>
      </c>
      <c r="D89" s="90">
        <f>(C89/C92)</f>
        <v>0.13708991484886721</v>
      </c>
      <c r="E89" s="25"/>
      <c r="F89" s="25"/>
      <c r="G89" s="23"/>
    </row>
    <row r="90" spans="1:7" ht="12" customHeight="1" x14ac:dyDescent="0.25">
      <c r="A90" s="2"/>
      <c r="B90" s="88" t="s">
        <v>44</v>
      </c>
      <c r="C90" s="92">
        <f>G67</f>
        <v>60000</v>
      </c>
      <c r="D90" s="90">
        <f>(C90/C92)</f>
        <v>5.9911160137079136E-3</v>
      </c>
      <c r="E90" s="26"/>
      <c r="F90" s="26"/>
      <c r="G90" s="23"/>
    </row>
    <row r="91" spans="1:7" ht="12" customHeight="1" x14ac:dyDescent="0.25">
      <c r="A91" s="2"/>
      <c r="B91" s="88" t="s">
        <v>45</v>
      </c>
      <c r="C91" s="92">
        <f>G70</f>
        <v>476896.60000000003</v>
      </c>
      <c r="D91" s="90">
        <f>(C91/C92)</f>
        <v>4.7619047619047623E-2</v>
      </c>
      <c r="E91" s="26"/>
      <c r="F91" s="26"/>
      <c r="G91" s="23"/>
    </row>
    <row r="92" spans="1:7" ht="12.75" customHeight="1" x14ac:dyDescent="0.25">
      <c r="A92" s="2"/>
      <c r="B92" s="86" t="s">
        <v>46</v>
      </c>
      <c r="C92" s="93">
        <f>SUM(C86:C91)</f>
        <v>10014828.6</v>
      </c>
      <c r="D92" s="94">
        <f>SUM(D86:D91)</f>
        <v>1.0000000000000002</v>
      </c>
      <c r="E92" s="26"/>
      <c r="F92" s="26"/>
      <c r="G92" s="23"/>
    </row>
    <row r="93" spans="1:7" ht="12" customHeight="1" x14ac:dyDescent="0.25">
      <c r="A93" s="2"/>
      <c r="B93" s="24"/>
      <c r="C93" s="22"/>
      <c r="D93" s="22"/>
      <c r="E93" s="22"/>
      <c r="F93" s="22"/>
      <c r="G93" s="23"/>
    </row>
    <row r="94" spans="1:7" ht="12.75" customHeight="1" x14ac:dyDescent="0.25">
      <c r="A94" s="2"/>
      <c r="B94" s="10"/>
      <c r="C94" s="22"/>
      <c r="D94" s="22"/>
      <c r="E94" s="22"/>
      <c r="F94" s="22"/>
      <c r="G94" s="23"/>
    </row>
    <row r="95" spans="1:7" ht="12" customHeight="1" x14ac:dyDescent="0.25">
      <c r="A95" s="2"/>
      <c r="B95" s="28"/>
      <c r="C95" s="27" t="s">
        <v>109</v>
      </c>
      <c r="D95" s="28"/>
      <c r="E95" s="28"/>
      <c r="F95" s="26"/>
      <c r="G95" s="23"/>
    </row>
    <row r="96" spans="1:7" ht="12" customHeight="1" x14ac:dyDescent="0.25">
      <c r="A96" s="2"/>
      <c r="B96" s="86" t="s">
        <v>110</v>
      </c>
      <c r="C96" s="95">
        <v>7500</v>
      </c>
      <c r="D96" s="95">
        <v>8000</v>
      </c>
      <c r="E96" s="95">
        <v>8500</v>
      </c>
      <c r="F96" s="29"/>
      <c r="G96" s="30"/>
    </row>
    <row r="97" spans="1:7" ht="12.75" customHeight="1" x14ac:dyDescent="0.25">
      <c r="A97" s="2"/>
      <c r="B97" s="86" t="s">
        <v>111</v>
      </c>
      <c r="C97" s="93">
        <f>(G71/C96)</f>
        <v>1335.3104799999999</v>
      </c>
      <c r="D97" s="93">
        <f>(G71/D96)</f>
        <v>1251.8535749999999</v>
      </c>
      <c r="E97" s="93">
        <f>(G71/E96)</f>
        <v>1178.2151294117646</v>
      </c>
      <c r="F97" s="29"/>
      <c r="G97" s="30"/>
    </row>
    <row r="98" spans="1:7" ht="15.6" customHeight="1" x14ac:dyDescent="0.25">
      <c r="A98" s="2"/>
      <c r="B98" s="21" t="s">
        <v>47</v>
      </c>
      <c r="C98" s="2"/>
      <c r="D98" s="2"/>
      <c r="E98" s="2"/>
      <c r="F98" s="2"/>
      <c r="G98" s="2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5" scale="6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Maíz grano</vt:lpstr>
      <vt:lpstr>'Maíz grano'!Área_de_impresión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2023-03-01T15:31:17Z</cp:lastPrinted>
  <dcterms:created xsi:type="dcterms:W3CDTF">2020-11-27T12:49:26Z</dcterms:created>
  <dcterms:modified xsi:type="dcterms:W3CDTF">2023-03-01T15:32:27Z</dcterms:modified>
</cp:coreProperties>
</file>