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ilvab\Desktop\FICHAS DE CULTIVOS 2023\"/>
    </mc:Choice>
  </mc:AlternateContent>
  <bookViews>
    <workbookView xWindow="0" yWindow="0" windowWidth="19200" windowHeight="6720"/>
  </bookViews>
  <sheets>
    <sheet name="FRAMBU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G28" i="1"/>
  <c r="G60" i="1"/>
  <c r="G54" i="1" l="1"/>
  <c r="G61" i="1"/>
  <c r="G53" i="1"/>
  <c r="G52" i="1"/>
  <c r="G47" i="1"/>
  <c r="G48" i="1"/>
  <c r="G49" i="1"/>
  <c r="G50" i="1"/>
  <c r="G51" i="1"/>
  <c r="G45" i="1"/>
  <c r="G46" i="1"/>
  <c r="G27" i="1"/>
  <c r="G26" i="1"/>
  <c r="G25" i="1"/>
  <c r="G24" i="1"/>
  <c r="G29" i="1"/>
  <c r="C82" i="1" l="1"/>
  <c r="G59" i="1" l="1"/>
  <c r="G23" i="1"/>
  <c r="G22" i="1"/>
  <c r="G21" i="1"/>
  <c r="G12" i="1"/>
  <c r="G67" i="1" s="1"/>
  <c r="G62" i="1" l="1"/>
  <c r="C85" i="1" s="1"/>
  <c r="G30" i="1"/>
  <c r="G55" i="1"/>
  <c r="C84" i="1" s="1"/>
  <c r="G41" i="1"/>
  <c r="C83" i="1" s="1"/>
  <c r="G64" i="1" l="1"/>
  <c r="G65" i="1" s="1"/>
  <c r="C81" i="1"/>
  <c r="G66" i="1" l="1"/>
  <c r="D92" i="1" s="1"/>
  <c r="C86" i="1"/>
  <c r="C87" i="1" s="1"/>
  <c r="E92" i="1" l="1"/>
  <c r="C92" i="1"/>
  <c r="G68" i="1"/>
  <c r="D84" i="1"/>
  <c r="D85" i="1"/>
  <c r="D83" i="1"/>
  <c r="D86" i="1"/>
  <c r="D81" i="1"/>
  <c r="D87" i="1" l="1"/>
</calcChain>
</file>

<file path=xl/sharedStrings.xml><?xml version="1.0" encoding="utf-8"?>
<sst xmlns="http://schemas.openxmlformats.org/spreadsheetml/2006/main" count="159" uniqueCount="119">
  <si>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</si>
  <si>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</si>
  <si>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</si>
  <si>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</si>
  <si>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</si>
  <si>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</si>
  <si>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</si>
  <si>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</si>
  <si>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</si>
  <si>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</si>
  <si>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</si>
  <si>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</si>
  <si>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</si>
  <si>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</si>
  <si>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</si>
  <si>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</si>
  <si>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</si>
  <si>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</si>
  <si>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</si>
  <si>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</si>
  <si>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</si>
  <si>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</si>
  <si>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</si>
  <si>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</si>
  <si>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</si>
  <si>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</si>
  <si>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</si>
  <si>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</si>
  <si>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</si>
  <si>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</si>
  <si>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</si>
  <si>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</si>
  <si>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</si>
  <si>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</si>
  <si>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</si>
  <si>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</si>
  <si>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</si>
  <si>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</si>
  <si>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</si>
  <si>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</si>
  <si>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</si>
  <si>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</si>
  <si>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</si>
  <si>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</si>
  <si>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</si>
  <si>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</si>
  <si>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</si>
  <si>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</si>
  <si>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</si>
  <si>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</si>
  <si>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</si>
  <si>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</si>
  <si>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</si>
  <si>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</si>
  <si>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</si>
  <si>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</si>
  <si>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</si>
  <si>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</si>
  <si>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</si>
  <si>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</si>
  <si>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</si>
  <si>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</si>
  <si>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</si>
  <si>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FRAMBUESO</t>
  </si>
  <si>
    <t xml:space="preserve">Meeker </t>
  </si>
  <si>
    <t xml:space="preserve">Los Lagos </t>
  </si>
  <si>
    <t>Enero de 2021</t>
  </si>
  <si>
    <t>RENDIMIENTO (Kg/Há.)</t>
  </si>
  <si>
    <t>PRECIO ESPERADO ($/Kg)</t>
  </si>
  <si>
    <t>Mercado regional</t>
  </si>
  <si>
    <t>Sequia</t>
  </si>
  <si>
    <t xml:space="preserve">Poda y amarre </t>
  </si>
  <si>
    <t xml:space="preserve">Junio-Julio </t>
  </si>
  <si>
    <t xml:space="preserve">Mantención sistema de conducción </t>
  </si>
  <si>
    <t>Julio-Agosto</t>
  </si>
  <si>
    <t xml:space="preserve">Aplicación de fertilizantes </t>
  </si>
  <si>
    <t>Agosto-Febrero</t>
  </si>
  <si>
    <t xml:space="preserve">Aplicación de fisonatarios </t>
  </si>
  <si>
    <t>Junio-Enero</t>
  </si>
  <si>
    <t xml:space="preserve">Cosecha </t>
  </si>
  <si>
    <t>Enero-Febrero</t>
  </si>
  <si>
    <t xml:space="preserve">Replante </t>
  </si>
  <si>
    <t xml:space="preserve">Junio - Julio </t>
  </si>
  <si>
    <t xml:space="preserve">Cubertura vegetal </t>
  </si>
  <si>
    <t xml:space="preserve">Agosto - Septiembre </t>
  </si>
  <si>
    <t>Control de malezas</t>
  </si>
  <si>
    <t>Septiembre - Noviembre</t>
  </si>
  <si>
    <t>Phyton 27</t>
  </si>
  <si>
    <t>Lt</t>
  </si>
  <si>
    <t xml:space="preserve">Septiembre - Octubre </t>
  </si>
  <si>
    <t>Junio - Julio</t>
  </si>
  <si>
    <t xml:space="preserve">Cuprodul </t>
  </si>
  <si>
    <t>Compost</t>
  </si>
  <si>
    <t xml:space="preserve">Cal </t>
  </si>
  <si>
    <t xml:space="preserve">Agosto-Septiembre </t>
  </si>
  <si>
    <t xml:space="preserve">Nitram </t>
  </si>
  <si>
    <t xml:space="preserve">Roca fosfórica </t>
  </si>
  <si>
    <t>Agosto-Julio</t>
  </si>
  <si>
    <t xml:space="preserve">Kelpac </t>
  </si>
  <si>
    <t xml:space="preserve">Sachet </t>
  </si>
  <si>
    <t xml:space="preserve">Entomopatógenos </t>
  </si>
  <si>
    <t xml:space="preserve">Supermagro </t>
  </si>
  <si>
    <t>Kit 200 litros</t>
  </si>
  <si>
    <t>Septiembre-Noviembre</t>
  </si>
  <si>
    <t xml:space="preserve">Capsay </t>
  </si>
  <si>
    <t xml:space="preserve">Traslados venta de fruta </t>
  </si>
  <si>
    <t>Enero - Febrero</t>
  </si>
  <si>
    <t xml:space="preserve">Electricidad </t>
  </si>
  <si>
    <t xml:space="preserve">Clamshell </t>
  </si>
  <si>
    <t xml:space="preserve">Unidad </t>
  </si>
  <si>
    <t xml:space="preserve">Diciembre </t>
  </si>
  <si>
    <t>Kw/h</t>
  </si>
  <si>
    <t>Riego tecnificado</t>
  </si>
  <si>
    <t xml:space="preserve">Octubre - Marzo </t>
  </si>
  <si>
    <t>ESCENARIOS COSTO UNITARIO  ($/Kg)</t>
  </si>
  <si>
    <t>Rendimiento (Kg/hà)</t>
  </si>
  <si>
    <t>Costo unitario ($/kg) (*)</t>
  </si>
  <si>
    <t>PURRANQUE</t>
  </si>
  <si>
    <t>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</si>
</sst>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7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9" fontId="4" fillId="2" borderId="6" xfId="1" applyNumberFormat="1" applyFont="1" applyFill="1" applyBorder="1" applyAlignment="1">
      <alignment vertical="center"/>
    </xf>
    <xf numFmtId="169" fontId="4" fillId="2" borderId="19" xfId="1" applyNumberFormat="1" applyFont="1" applyFill="1" applyBorder="1" applyAlignment="1">
      <alignment vertical="center"/>
    </xf>
    <xf numFmtId="169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168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21" fillId="2" borderId="6" xfId="0" applyNumberFormat="1" applyFont="1" applyFill="1" applyBorder="1" applyAlignment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419100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55" zoomScaleNormal="100" workbookViewId="0">
      <selection activeCell="K10" sqref="K10"/>
    </sheetView>
  </sheetViews>
  <sheetFormatPr baseColWidth="10" defaultColWidth="10.81640625" defaultRowHeight="11.25" customHeight="1" x14ac:dyDescent="0.35"/>
  <cols>
    <col min="1" max="1" width="4.453125" style="61" customWidth="1"/>
    <col min="2" max="2" width="20.54296875" style="61" customWidth="1"/>
    <col min="3" max="3" width="16.54296875" style="61" customWidth="1"/>
    <col min="4" max="4" width="13.453125" style="61" customWidth="1"/>
    <col min="5" max="5" width="16" style="61" customWidth="1"/>
    <col min="6" max="6" width="11" style="6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140" t="s">
        <v>63</v>
      </c>
      <c r="D9" s="66"/>
      <c r="E9" s="152" t="s">
        <v>67</v>
      </c>
      <c r="F9" s="153"/>
      <c r="G9" s="142">
        <v>7000</v>
      </c>
    </row>
    <row r="10" spans="1:7" ht="38.25" customHeight="1" x14ac:dyDescent="0.35">
      <c r="A10" s="65"/>
      <c r="B10" s="2" t="s">
        <v>1</v>
      </c>
      <c r="C10" s="3" t="s">
        <v>64</v>
      </c>
      <c r="D10" s="67"/>
      <c r="E10" s="150" t="s">
        <v>2</v>
      </c>
      <c r="F10" s="151"/>
      <c r="G10" s="143" t="s">
        <v>118</v>
      </c>
    </row>
    <row r="11" spans="1:7" ht="18" customHeight="1" x14ac:dyDescent="0.35">
      <c r="A11" s="65"/>
      <c r="B11" s="2" t="s">
        <v>3</v>
      </c>
      <c r="C11" s="92" t="s">
        <v>4</v>
      </c>
      <c r="D11" s="67"/>
      <c r="E11" s="150" t="s">
        <v>68</v>
      </c>
      <c r="F11" s="151"/>
      <c r="G11" s="144">
        <v>4000</v>
      </c>
    </row>
    <row r="12" spans="1:7" ht="11.25" customHeight="1" x14ac:dyDescent="0.35">
      <c r="A12" s="65"/>
      <c r="B12" s="2" t="s">
        <v>5</v>
      </c>
      <c r="C12" s="3" t="s">
        <v>65</v>
      </c>
      <c r="D12" s="67"/>
      <c r="E12" s="69" t="s">
        <v>6</v>
      </c>
      <c r="F12" s="70"/>
      <c r="G12" s="145">
        <f>(G9*G11)</f>
        <v>28000000</v>
      </c>
    </row>
    <row r="13" spans="1:7" ht="11.25" customHeight="1" x14ac:dyDescent="0.35">
      <c r="A13" s="65"/>
      <c r="B13" s="2" t="s">
        <v>7</v>
      </c>
      <c r="C13" s="92" t="s">
        <v>117</v>
      </c>
      <c r="D13" s="67"/>
      <c r="E13" s="150" t="s">
        <v>8</v>
      </c>
      <c r="F13" s="151"/>
      <c r="G13" s="143" t="s">
        <v>69</v>
      </c>
    </row>
    <row r="14" spans="1:7" ht="13.5" customHeight="1" x14ac:dyDescent="0.35">
      <c r="A14" s="65"/>
      <c r="B14" s="2" t="s">
        <v>9</v>
      </c>
      <c r="C14" s="92" t="s">
        <v>117</v>
      </c>
      <c r="D14" s="67"/>
      <c r="E14" s="150" t="s">
        <v>10</v>
      </c>
      <c r="F14" s="151"/>
      <c r="G14" s="143" t="s">
        <v>66</v>
      </c>
    </row>
    <row r="15" spans="1:7" ht="25.5" customHeight="1" x14ac:dyDescent="0.35">
      <c r="A15" s="65"/>
      <c r="B15" s="2" t="s">
        <v>11</v>
      </c>
      <c r="C15" s="141">
        <v>44977</v>
      </c>
      <c r="D15" s="67"/>
      <c r="E15" s="154" t="s">
        <v>12</v>
      </c>
      <c r="F15" s="155"/>
      <c r="G15" s="146" t="s">
        <v>70</v>
      </c>
    </row>
    <row r="16" spans="1:7" ht="12" customHeight="1" x14ac:dyDescent="0.35">
      <c r="A16" s="60"/>
      <c r="B16" s="72"/>
      <c r="C16" s="73"/>
      <c r="D16" s="6"/>
      <c r="E16" s="74"/>
      <c r="F16" s="74"/>
      <c r="G16" s="75"/>
    </row>
    <row r="17" spans="1:7" ht="12" customHeight="1" x14ac:dyDescent="0.35">
      <c r="A17" s="76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60"/>
      <c r="B18" s="77"/>
      <c r="C18" s="78"/>
      <c r="D18" s="78"/>
      <c r="E18" s="78"/>
      <c r="F18" s="79"/>
      <c r="G18" s="79"/>
    </row>
    <row r="19" spans="1:7" ht="12" customHeight="1" x14ac:dyDescent="0.35">
      <c r="A19" s="65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76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76"/>
      <c r="B21" s="80" t="s">
        <v>71</v>
      </c>
      <c r="C21" s="3" t="s">
        <v>21</v>
      </c>
      <c r="D21" s="81">
        <v>35</v>
      </c>
      <c r="E21" s="80" t="s">
        <v>72</v>
      </c>
      <c r="F21" s="71">
        <v>25000</v>
      </c>
      <c r="G21" s="71">
        <f>(D21*F21)</f>
        <v>875000</v>
      </c>
    </row>
    <row r="22" spans="1:7" ht="14.5" x14ac:dyDescent="0.35">
      <c r="A22" s="76"/>
      <c r="B22" s="80" t="s">
        <v>73</v>
      </c>
      <c r="C22" s="3" t="s">
        <v>21</v>
      </c>
      <c r="D22" s="81">
        <v>8</v>
      </c>
      <c r="E22" s="80" t="s">
        <v>74</v>
      </c>
      <c r="F22" s="71">
        <v>25000</v>
      </c>
      <c r="G22" s="71">
        <f>(D22*F22)</f>
        <v>200000</v>
      </c>
    </row>
    <row r="23" spans="1:7" ht="12.75" customHeight="1" x14ac:dyDescent="0.35">
      <c r="A23" s="76"/>
      <c r="B23" s="80" t="s">
        <v>75</v>
      </c>
      <c r="C23" s="3" t="s">
        <v>21</v>
      </c>
      <c r="D23" s="81">
        <v>8</v>
      </c>
      <c r="E23" s="80" t="s">
        <v>76</v>
      </c>
      <c r="F23" s="71">
        <v>25000</v>
      </c>
      <c r="G23" s="71">
        <f>(D23*F23)</f>
        <v>200000</v>
      </c>
    </row>
    <row r="24" spans="1:7" ht="12.75" customHeight="1" x14ac:dyDescent="0.35">
      <c r="A24" s="76"/>
      <c r="B24" s="134" t="s">
        <v>77</v>
      </c>
      <c r="C24" s="3" t="s">
        <v>21</v>
      </c>
      <c r="D24" s="81">
        <v>6</v>
      </c>
      <c r="E24" s="134" t="s">
        <v>78</v>
      </c>
      <c r="F24" s="71">
        <v>25000</v>
      </c>
      <c r="G24" s="71">
        <f t="shared" ref="G24:G28" si="0">(D24*F24)</f>
        <v>150000</v>
      </c>
    </row>
    <row r="25" spans="1:7" ht="12.75" customHeight="1" x14ac:dyDescent="0.35">
      <c r="A25" s="76"/>
      <c r="B25" s="134" t="s">
        <v>81</v>
      </c>
      <c r="C25" s="3" t="s">
        <v>21</v>
      </c>
      <c r="D25" s="81">
        <v>3</v>
      </c>
      <c r="E25" s="134" t="s">
        <v>82</v>
      </c>
      <c r="F25" s="71">
        <v>250000</v>
      </c>
      <c r="G25" s="71">
        <f t="shared" si="0"/>
        <v>750000</v>
      </c>
    </row>
    <row r="26" spans="1:7" ht="12.75" customHeight="1" x14ac:dyDescent="0.35">
      <c r="A26" s="76"/>
      <c r="B26" s="134" t="s">
        <v>83</v>
      </c>
      <c r="C26" s="3" t="s">
        <v>21</v>
      </c>
      <c r="D26" s="81">
        <v>3</v>
      </c>
      <c r="E26" s="134" t="s">
        <v>84</v>
      </c>
      <c r="F26" s="71">
        <v>250000</v>
      </c>
      <c r="G26" s="71">
        <f t="shared" si="0"/>
        <v>750000</v>
      </c>
    </row>
    <row r="27" spans="1:7" ht="12.75" customHeight="1" x14ac:dyDescent="0.35">
      <c r="A27" s="76"/>
      <c r="B27" s="134" t="s">
        <v>85</v>
      </c>
      <c r="C27" s="3" t="s">
        <v>21</v>
      </c>
      <c r="D27" s="81">
        <v>20</v>
      </c>
      <c r="E27" s="134" t="s">
        <v>86</v>
      </c>
      <c r="F27" s="71">
        <v>25000</v>
      </c>
      <c r="G27" s="71">
        <f t="shared" si="0"/>
        <v>500000</v>
      </c>
    </row>
    <row r="28" spans="1:7" ht="12.75" customHeight="1" x14ac:dyDescent="0.35">
      <c r="A28" s="76"/>
      <c r="B28" s="134" t="s">
        <v>112</v>
      </c>
      <c r="C28" s="3" t="s">
        <v>21</v>
      </c>
      <c r="D28" s="81">
        <v>8</v>
      </c>
      <c r="E28" s="134" t="s">
        <v>113</v>
      </c>
      <c r="F28" s="71">
        <v>25000</v>
      </c>
      <c r="G28" s="71">
        <f t="shared" si="0"/>
        <v>200000</v>
      </c>
    </row>
    <row r="29" spans="1:7" ht="12.75" customHeight="1" x14ac:dyDescent="0.35">
      <c r="A29" s="76"/>
      <c r="B29" s="134" t="s">
        <v>79</v>
      </c>
      <c r="C29" s="3" t="s">
        <v>21</v>
      </c>
      <c r="D29" s="81">
        <v>160</v>
      </c>
      <c r="E29" s="134" t="s">
        <v>80</v>
      </c>
      <c r="F29" s="71">
        <v>25000</v>
      </c>
      <c r="G29" s="71">
        <f>(D29*F29)</f>
        <v>4000000</v>
      </c>
    </row>
    <row r="30" spans="1:7" ht="12.75" customHeight="1" x14ac:dyDescent="0.35">
      <c r="A30" s="76"/>
      <c r="B30" s="8" t="s">
        <v>24</v>
      </c>
      <c r="C30" s="9"/>
      <c r="D30" s="9"/>
      <c r="E30" s="9"/>
      <c r="F30" s="10"/>
      <c r="G30" s="11">
        <f>SUM(G21:G29)</f>
        <v>7625000</v>
      </c>
    </row>
    <row r="31" spans="1:7" ht="12" customHeight="1" x14ac:dyDescent="0.35">
      <c r="A31" s="60"/>
      <c r="B31" s="77"/>
      <c r="C31" s="79"/>
      <c r="D31" s="79"/>
      <c r="E31" s="79"/>
      <c r="F31" s="82"/>
      <c r="G31" s="82"/>
    </row>
    <row r="32" spans="1:7" ht="12" customHeight="1" x14ac:dyDescent="0.35">
      <c r="A32" s="65"/>
      <c r="B32" s="12" t="s">
        <v>25</v>
      </c>
      <c r="C32" s="13"/>
      <c r="D32" s="14"/>
      <c r="E32" s="14"/>
      <c r="F32" s="15"/>
      <c r="G32" s="15"/>
    </row>
    <row r="33" spans="1:11" ht="24" customHeight="1" x14ac:dyDescent="0.35">
      <c r="A33" s="65"/>
      <c r="B33" s="16" t="s">
        <v>15</v>
      </c>
      <c r="C33" s="17" t="s">
        <v>16</v>
      </c>
      <c r="D33" s="17" t="s">
        <v>17</v>
      </c>
      <c r="E33" s="16" t="s">
        <v>18</v>
      </c>
      <c r="F33" s="17" t="s">
        <v>19</v>
      </c>
      <c r="G33" s="16" t="s">
        <v>20</v>
      </c>
    </row>
    <row r="34" spans="1:11" ht="12" customHeight="1" x14ac:dyDescent="0.35">
      <c r="A34" s="65"/>
      <c r="B34" s="18"/>
      <c r="C34" s="19"/>
      <c r="D34" s="19"/>
      <c r="E34" s="19"/>
      <c r="F34" s="18"/>
      <c r="G34" s="18"/>
    </row>
    <row r="35" spans="1:11" ht="12" customHeight="1" x14ac:dyDescent="0.35">
      <c r="A35" s="65"/>
      <c r="B35" s="20" t="s">
        <v>26</v>
      </c>
      <c r="C35" s="21"/>
      <c r="D35" s="21"/>
      <c r="E35" s="21"/>
      <c r="F35" s="22"/>
      <c r="G35" s="22"/>
    </row>
    <row r="36" spans="1:11" ht="12" customHeight="1" x14ac:dyDescent="0.35">
      <c r="A36" s="60"/>
      <c r="B36" s="83"/>
      <c r="C36" s="84"/>
      <c r="D36" s="84"/>
      <c r="E36" s="84"/>
      <c r="F36" s="85"/>
      <c r="G36" s="85"/>
    </row>
    <row r="37" spans="1:11" ht="12" customHeight="1" x14ac:dyDescent="0.35">
      <c r="A37" s="65"/>
      <c r="B37" s="12" t="s">
        <v>27</v>
      </c>
      <c r="C37" s="13"/>
      <c r="D37" s="14"/>
      <c r="E37" s="14"/>
      <c r="F37" s="15"/>
      <c r="G37" s="15"/>
    </row>
    <row r="38" spans="1:11" ht="24" customHeight="1" x14ac:dyDescent="0.35">
      <c r="A38" s="65"/>
      <c r="B38" s="23" t="s">
        <v>15</v>
      </c>
      <c r="C38" s="23" t="s">
        <v>16</v>
      </c>
      <c r="D38" s="23" t="s">
        <v>17</v>
      </c>
      <c r="E38" s="23" t="s">
        <v>18</v>
      </c>
      <c r="F38" s="24" t="s">
        <v>19</v>
      </c>
      <c r="G38" s="23" t="s">
        <v>20</v>
      </c>
    </row>
    <row r="39" spans="1:11" ht="12.75" customHeight="1" x14ac:dyDescent="0.35">
      <c r="A39" s="76"/>
      <c r="B39" s="80"/>
      <c r="C39" s="3"/>
      <c r="D39" s="81"/>
      <c r="E39" s="68"/>
      <c r="F39" s="71"/>
      <c r="G39" s="71"/>
    </row>
    <row r="40" spans="1:11" ht="12.75" customHeight="1" x14ac:dyDescent="0.35">
      <c r="A40" s="76"/>
      <c r="B40" s="86"/>
      <c r="C40" s="87"/>
      <c r="D40" s="88"/>
      <c r="E40" s="89"/>
      <c r="F40" s="90"/>
      <c r="G40" s="90"/>
    </row>
    <row r="41" spans="1:11" ht="12.75" customHeight="1" x14ac:dyDescent="0.35">
      <c r="A41" s="65"/>
      <c r="B41" s="25" t="s">
        <v>29</v>
      </c>
      <c r="C41" s="26"/>
      <c r="D41" s="26"/>
      <c r="E41" s="26"/>
      <c r="F41" s="27"/>
      <c r="G41" s="28">
        <f>SUM(G39:G40)</f>
        <v>0</v>
      </c>
    </row>
    <row r="42" spans="1:11" ht="12" customHeight="1" x14ac:dyDescent="0.35">
      <c r="A42" s="60"/>
      <c r="B42" s="83"/>
      <c r="C42" s="84"/>
      <c r="D42" s="84"/>
      <c r="E42" s="84"/>
      <c r="F42" s="85"/>
      <c r="G42" s="85"/>
    </row>
    <row r="43" spans="1:11" ht="12" customHeight="1" x14ac:dyDescent="0.35">
      <c r="A43" s="65"/>
      <c r="B43" s="12" t="s">
        <v>30</v>
      </c>
      <c r="C43" s="13"/>
      <c r="D43" s="14"/>
      <c r="E43" s="14"/>
      <c r="F43" s="15"/>
      <c r="G43" s="15"/>
    </row>
    <row r="44" spans="1:11" ht="24" customHeight="1" x14ac:dyDescent="0.35">
      <c r="A44" s="65"/>
      <c r="B44" s="24" t="s">
        <v>31</v>
      </c>
      <c r="C44" s="24" t="s">
        <v>32</v>
      </c>
      <c r="D44" s="24" t="s">
        <v>33</v>
      </c>
      <c r="E44" s="24" t="s">
        <v>18</v>
      </c>
      <c r="F44" s="24" t="s">
        <v>19</v>
      </c>
      <c r="G44" s="24" t="s">
        <v>20</v>
      </c>
      <c r="K44" s="91"/>
    </row>
    <row r="45" spans="1:11" ht="12.75" customHeight="1" x14ac:dyDescent="0.35">
      <c r="A45" s="76"/>
      <c r="B45" s="135" t="s">
        <v>91</v>
      </c>
      <c r="C45" s="92" t="s">
        <v>88</v>
      </c>
      <c r="D45" s="136">
        <v>1</v>
      </c>
      <c r="E45" s="92" t="s">
        <v>90</v>
      </c>
      <c r="F45" s="93">
        <v>9562</v>
      </c>
      <c r="G45" s="93">
        <f>D45*F45</f>
        <v>9562</v>
      </c>
      <c r="K45" s="91"/>
    </row>
    <row r="46" spans="1:11" ht="12.75" customHeight="1" x14ac:dyDescent="0.35">
      <c r="A46" s="76"/>
      <c r="B46" s="69" t="s">
        <v>87</v>
      </c>
      <c r="C46" s="92" t="s">
        <v>88</v>
      </c>
      <c r="D46" s="136">
        <v>2</v>
      </c>
      <c r="E46" s="92" t="s">
        <v>89</v>
      </c>
      <c r="F46" s="93">
        <v>132280</v>
      </c>
      <c r="G46" s="93">
        <f>D46*F46</f>
        <v>264560</v>
      </c>
    </row>
    <row r="47" spans="1:11" ht="12.75" customHeight="1" x14ac:dyDescent="0.35">
      <c r="A47" s="76"/>
      <c r="B47" s="135" t="s">
        <v>92</v>
      </c>
      <c r="C47" s="92" t="s">
        <v>34</v>
      </c>
      <c r="D47" s="136">
        <v>9000</v>
      </c>
      <c r="E47" s="92" t="s">
        <v>94</v>
      </c>
      <c r="F47" s="93">
        <v>183</v>
      </c>
      <c r="G47" s="93">
        <f t="shared" ref="G47:G54" si="1">D47*F47</f>
        <v>1647000</v>
      </c>
      <c r="H47" s="138"/>
    </row>
    <row r="48" spans="1:11" ht="12.75" customHeight="1" x14ac:dyDescent="0.35">
      <c r="A48" s="76"/>
      <c r="B48" s="135" t="s">
        <v>93</v>
      </c>
      <c r="C48" s="92" t="s">
        <v>34</v>
      </c>
      <c r="D48" s="136">
        <v>3000</v>
      </c>
      <c r="E48" s="92" t="s">
        <v>28</v>
      </c>
      <c r="F48" s="93">
        <v>160</v>
      </c>
      <c r="G48" s="93">
        <f t="shared" si="1"/>
        <v>480000</v>
      </c>
    </row>
    <row r="49" spans="1:7" ht="12.75" customHeight="1" x14ac:dyDescent="0.35">
      <c r="A49" s="76"/>
      <c r="B49" s="135" t="s">
        <v>95</v>
      </c>
      <c r="C49" s="92" t="s">
        <v>34</v>
      </c>
      <c r="D49" s="136">
        <v>400</v>
      </c>
      <c r="E49" s="92" t="s">
        <v>94</v>
      </c>
      <c r="F49" s="147">
        <v>1040</v>
      </c>
      <c r="G49" s="93">
        <f t="shared" si="1"/>
        <v>416000</v>
      </c>
    </row>
    <row r="50" spans="1:7" ht="12.75" customHeight="1" x14ac:dyDescent="0.35">
      <c r="A50" s="76"/>
      <c r="B50" s="135" t="s">
        <v>96</v>
      </c>
      <c r="C50" s="92" t="s">
        <v>34</v>
      </c>
      <c r="D50" s="136">
        <v>400</v>
      </c>
      <c r="E50" s="92" t="s">
        <v>97</v>
      </c>
      <c r="F50" s="93">
        <v>537</v>
      </c>
      <c r="G50" s="93">
        <f t="shared" si="1"/>
        <v>214800</v>
      </c>
    </row>
    <row r="51" spans="1:7" ht="12.75" customHeight="1" x14ac:dyDescent="0.35">
      <c r="A51" s="76"/>
      <c r="B51" s="135" t="s">
        <v>98</v>
      </c>
      <c r="C51" s="92" t="s">
        <v>88</v>
      </c>
      <c r="D51" s="136">
        <v>3</v>
      </c>
      <c r="E51" s="92" t="s">
        <v>86</v>
      </c>
      <c r="F51" s="93">
        <v>20230</v>
      </c>
      <c r="G51" s="93">
        <f t="shared" si="1"/>
        <v>60690</v>
      </c>
    </row>
    <row r="52" spans="1:7" ht="12.75" customHeight="1" x14ac:dyDescent="0.35">
      <c r="A52" s="76"/>
      <c r="B52" s="135" t="s">
        <v>100</v>
      </c>
      <c r="C52" s="92" t="s">
        <v>99</v>
      </c>
      <c r="D52" s="136">
        <v>26</v>
      </c>
      <c r="E52" s="92" t="s">
        <v>22</v>
      </c>
      <c r="F52" s="93">
        <v>14990</v>
      </c>
      <c r="G52" s="93">
        <f t="shared" si="1"/>
        <v>389740</v>
      </c>
    </row>
    <row r="53" spans="1:7" ht="12.75" customHeight="1" x14ac:dyDescent="0.35">
      <c r="A53" s="76"/>
      <c r="B53" s="135" t="s">
        <v>101</v>
      </c>
      <c r="C53" s="92" t="s">
        <v>102</v>
      </c>
      <c r="D53" s="136">
        <v>1</v>
      </c>
      <c r="E53" s="92" t="s">
        <v>103</v>
      </c>
      <c r="F53" s="93">
        <v>120000</v>
      </c>
      <c r="G53" s="93">
        <f t="shared" si="1"/>
        <v>120000</v>
      </c>
    </row>
    <row r="54" spans="1:7" ht="12.75" customHeight="1" x14ac:dyDescent="0.35">
      <c r="A54" s="76"/>
      <c r="B54" s="94" t="s">
        <v>104</v>
      </c>
      <c r="C54" s="95" t="s">
        <v>88</v>
      </c>
      <c r="D54" s="137">
        <v>2</v>
      </c>
      <c r="E54" s="92" t="s">
        <v>103</v>
      </c>
      <c r="F54" s="147">
        <v>50400</v>
      </c>
      <c r="G54" s="93">
        <f t="shared" si="1"/>
        <v>100800</v>
      </c>
    </row>
    <row r="55" spans="1:7" ht="13.5" customHeight="1" x14ac:dyDescent="0.35">
      <c r="A55" s="65"/>
      <c r="B55" s="29" t="s">
        <v>36</v>
      </c>
      <c r="C55" s="30"/>
      <c r="D55" s="30"/>
      <c r="E55" s="30"/>
      <c r="F55" s="31"/>
      <c r="G55" s="32">
        <f>SUM(G45:G54)</f>
        <v>3703152</v>
      </c>
    </row>
    <row r="56" spans="1:7" ht="12" customHeight="1" x14ac:dyDescent="0.35">
      <c r="A56" s="60"/>
      <c r="B56" s="83"/>
      <c r="C56" s="84"/>
      <c r="D56" s="84"/>
      <c r="E56" s="96"/>
      <c r="F56" s="85"/>
      <c r="G56" s="85"/>
    </row>
    <row r="57" spans="1:7" ht="12" customHeight="1" x14ac:dyDescent="0.35">
      <c r="A57" s="65"/>
      <c r="B57" s="12" t="s">
        <v>37</v>
      </c>
      <c r="C57" s="13"/>
      <c r="D57" s="14"/>
      <c r="E57" s="14"/>
      <c r="F57" s="15"/>
      <c r="G57" s="15"/>
    </row>
    <row r="58" spans="1:7" ht="24" customHeight="1" x14ac:dyDescent="0.35">
      <c r="A58" s="65"/>
      <c r="B58" s="23" t="s">
        <v>38</v>
      </c>
      <c r="C58" s="24" t="s">
        <v>32</v>
      </c>
      <c r="D58" s="24" t="s">
        <v>33</v>
      </c>
      <c r="E58" s="23" t="s">
        <v>18</v>
      </c>
      <c r="F58" s="24" t="s">
        <v>19</v>
      </c>
      <c r="G58" s="23" t="s">
        <v>20</v>
      </c>
    </row>
    <row r="59" spans="1:7" ht="12.75" customHeight="1" x14ac:dyDescent="0.35">
      <c r="A59" s="76"/>
      <c r="B59" s="80" t="s">
        <v>105</v>
      </c>
      <c r="C59" s="92" t="s">
        <v>35</v>
      </c>
      <c r="D59" s="93">
        <v>7000</v>
      </c>
      <c r="E59" s="3" t="s">
        <v>106</v>
      </c>
      <c r="F59" s="97">
        <v>40</v>
      </c>
      <c r="G59" s="93">
        <f>(D59*F59)</f>
        <v>280000</v>
      </c>
    </row>
    <row r="60" spans="1:7" ht="12.75" customHeight="1" x14ac:dyDescent="0.35">
      <c r="A60" s="100"/>
      <c r="B60" s="134" t="s">
        <v>107</v>
      </c>
      <c r="C60" s="92" t="s">
        <v>111</v>
      </c>
      <c r="D60" s="93">
        <v>2000</v>
      </c>
      <c r="E60" s="3" t="s">
        <v>23</v>
      </c>
      <c r="F60" s="97">
        <v>135</v>
      </c>
      <c r="G60" s="93">
        <f>D60*F60</f>
        <v>270000</v>
      </c>
    </row>
    <row r="61" spans="1:7" ht="12.75" customHeight="1" x14ac:dyDescent="0.35">
      <c r="A61" s="100"/>
      <c r="B61" s="134" t="s">
        <v>108</v>
      </c>
      <c r="C61" s="92" t="s">
        <v>109</v>
      </c>
      <c r="D61" s="93">
        <f>(G9*0.5)*2</f>
        <v>7000</v>
      </c>
      <c r="E61" s="3" t="s">
        <v>110</v>
      </c>
      <c r="F61" s="97">
        <v>140</v>
      </c>
      <c r="G61" s="93">
        <f>D61*F61</f>
        <v>980000</v>
      </c>
    </row>
    <row r="62" spans="1:7" ht="13.5" customHeight="1" x14ac:dyDescent="0.35">
      <c r="A62" s="65"/>
      <c r="B62" s="25" t="s">
        <v>62</v>
      </c>
      <c r="C62" s="33"/>
      <c r="D62" s="33"/>
      <c r="E62" s="33"/>
      <c r="F62" s="34"/>
      <c r="G62" s="35">
        <f>SUM(G59:G61)</f>
        <v>1530000</v>
      </c>
    </row>
    <row r="63" spans="1:7" ht="12" customHeight="1" x14ac:dyDescent="0.35">
      <c r="A63" s="60"/>
      <c r="B63" s="98"/>
      <c r="C63" s="98"/>
      <c r="D63" s="98"/>
      <c r="E63" s="98"/>
      <c r="F63" s="99"/>
      <c r="G63" s="99"/>
    </row>
    <row r="64" spans="1:7" ht="12" customHeight="1" x14ac:dyDescent="0.35">
      <c r="A64" s="100"/>
      <c r="B64" s="44" t="s">
        <v>39</v>
      </c>
      <c r="C64" s="45"/>
      <c r="D64" s="45"/>
      <c r="E64" s="45"/>
      <c r="F64" s="45"/>
      <c r="G64" s="59">
        <f>G30+G41+G55+G62+G35</f>
        <v>12858152</v>
      </c>
    </row>
    <row r="65" spans="1:8" ht="12" customHeight="1" x14ac:dyDescent="0.35">
      <c r="A65" s="100"/>
      <c r="B65" s="46" t="s">
        <v>40</v>
      </c>
      <c r="C65" s="37"/>
      <c r="D65" s="37"/>
      <c r="E65" s="37"/>
      <c r="F65" s="37"/>
      <c r="G65" s="47">
        <f>G64*0.05</f>
        <v>642907.60000000009</v>
      </c>
    </row>
    <row r="66" spans="1:8" ht="12" customHeight="1" x14ac:dyDescent="0.35">
      <c r="A66" s="100"/>
      <c r="B66" s="48" t="s">
        <v>41</v>
      </c>
      <c r="C66" s="36"/>
      <c r="D66" s="36"/>
      <c r="E66" s="36"/>
      <c r="F66" s="36"/>
      <c r="G66" s="49">
        <f>G65+G64</f>
        <v>13501059.6</v>
      </c>
    </row>
    <row r="67" spans="1:8" ht="12" customHeight="1" x14ac:dyDescent="0.35">
      <c r="A67" s="100"/>
      <c r="B67" s="46" t="s">
        <v>42</v>
      </c>
      <c r="C67" s="37"/>
      <c r="D67" s="37"/>
      <c r="E67" s="37"/>
      <c r="F67" s="37"/>
      <c r="G67" s="47">
        <f>G12</f>
        <v>28000000</v>
      </c>
    </row>
    <row r="68" spans="1:8" ht="12" customHeight="1" x14ac:dyDescent="0.35">
      <c r="A68" s="100"/>
      <c r="B68" s="50" t="s">
        <v>43</v>
      </c>
      <c r="C68" s="51"/>
      <c r="D68" s="51"/>
      <c r="E68" s="51"/>
      <c r="F68" s="51"/>
      <c r="G68" s="52">
        <f>G67-G66</f>
        <v>14498940.4</v>
      </c>
      <c r="H68" s="139"/>
    </row>
    <row r="69" spans="1:8" ht="12" customHeight="1" x14ac:dyDescent="0.35">
      <c r="A69" s="100"/>
      <c r="B69" s="42" t="s">
        <v>44</v>
      </c>
      <c r="C69" s="43"/>
      <c r="D69" s="43"/>
      <c r="E69" s="43"/>
      <c r="F69" s="43"/>
      <c r="G69" s="40"/>
    </row>
    <row r="70" spans="1:8" ht="12.75" customHeight="1" thickBot="1" x14ac:dyDescent="0.4">
      <c r="A70" s="100"/>
      <c r="B70" s="53"/>
      <c r="C70" s="43"/>
      <c r="D70" s="43"/>
      <c r="E70" s="43"/>
      <c r="F70" s="43"/>
      <c r="G70" s="40"/>
    </row>
    <row r="71" spans="1:8" ht="12" customHeight="1" x14ac:dyDescent="0.35">
      <c r="A71" s="100"/>
      <c r="B71" s="57" t="s">
        <v>45</v>
      </c>
      <c r="C71" s="101"/>
      <c r="D71" s="101"/>
      <c r="E71" s="101"/>
      <c r="F71" s="102"/>
      <c r="G71" s="40"/>
    </row>
    <row r="72" spans="1:8" ht="12" customHeight="1" x14ac:dyDescent="0.35">
      <c r="A72" s="100"/>
      <c r="B72" s="108" t="s">
        <v>46</v>
      </c>
      <c r="C72" s="55"/>
      <c r="D72" s="55"/>
      <c r="E72" s="55"/>
      <c r="F72" s="103"/>
      <c r="G72" s="40"/>
    </row>
    <row r="73" spans="1:8" ht="12" customHeight="1" x14ac:dyDescent="0.35">
      <c r="A73" s="100"/>
      <c r="B73" s="108" t="s">
        <v>47</v>
      </c>
      <c r="C73" s="55"/>
      <c r="D73" s="55"/>
      <c r="E73" s="55"/>
      <c r="F73" s="103"/>
      <c r="G73" s="40"/>
    </row>
    <row r="74" spans="1:8" ht="12" customHeight="1" x14ac:dyDescent="0.35">
      <c r="A74" s="100"/>
      <c r="B74" s="108" t="s">
        <v>48</v>
      </c>
      <c r="C74" s="55"/>
      <c r="D74" s="55"/>
      <c r="E74" s="55"/>
      <c r="F74" s="103"/>
      <c r="G74" s="40"/>
    </row>
    <row r="75" spans="1:8" ht="12" customHeight="1" x14ac:dyDescent="0.35">
      <c r="A75" s="100"/>
      <c r="B75" s="108" t="s">
        <v>49</v>
      </c>
      <c r="C75" s="55"/>
      <c r="D75" s="55"/>
      <c r="E75" s="55"/>
      <c r="F75" s="103"/>
      <c r="G75" s="40"/>
    </row>
    <row r="76" spans="1:8" ht="12" customHeight="1" x14ac:dyDescent="0.35">
      <c r="A76" s="100"/>
      <c r="B76" s="108" t="s">
        <v>50</v>
      </c>
      <c r="C76" s="55"/>
      <c r="D76" s="55"/>
      <c r="E76" s="55"/>
      <c r="F76" s="103"/>
      <c r="G76" s="40"/>
    </row>
    <row r="77" spans="1:8" ht="12.75" customHeight="1" thickBot="1" x14ac:dyDescent="0.4">
      <c r="A77" s="100"/>
      <c r="B77" s="109" t="s">
        <v>51</v>
      </c>
      <c r="C77" s="104"/>
      <c r="D77" s="104"/>
      <c r="E77" s="104"/>
      <c r="F77" s="105"/>
      <c r="G77" s="40"/>
    </row>
    <row r="78" spans="1:8" ht="12.75" customHeight="1" x14ac:dyDescent="0.35">
      <c r="A78" s="100"/>
      <c r="B78" s="55"/>
      <c r="C78" s="55"/>
      <c r="D78" s="55"/>
      <c r="E78" s="55"/>
      <c r="F78" s="55"/>
      <c r="G78" s="40"/>
    </row>
    <row r="79" spans="1:8" ht="15" customHeight="1" thickBot="1" x14ac:dyDescent="0.4">
      <c r="A79" s="100"/>
      <c r="B79" s="148" t="s">
        <v>52</v>
      </c>
      <c r="C79" s="149"/>
      <c r="D79" s="110"/>
      <c r="E79" s="111"/>
      <c r="F79" s="106"/>
      <c r="G79" s="40"/>
    </row>
    <row r="80" spans="1:8" ht="12" customHeight="1" x14ac:dyDescent="0.35">
      <c r="A80" s="100"/>
      <c r="B80" s="112" t="s">
        <v>38</v>
      </c>
      <c r="C80" s="113" t="s">
        <v>53</v>
      </c>
      <c r="D80" s="114" t="s">
        <v>54</v>
      </c>
      <c r="E80" s="111"/>
      <c r="F80" s="106"/>
      <c r="G80" s="40"/>
    </row>
    <row r="81" spans="1:7" ht="12" customHeight="1" x14ac:dyDescent="0.35">
      <c r="A81" s="100"/>
      <c r="B81" s="115" t="s">
        <v>55</v>
      </c>
      <c r="C81" s="116">
        <f>+G30</f>
        <v>7625000</v>
      </c>
      <c r="D81" s="117">
        <f>(C81/C87)</f>
        <v>0.56477048660684381</v>
      </c>
      <c r="E81" s="111"/>
      <c r="F81" s="106"/>
      <c r="G81" s="40"/>
    </row>
    <row r="82" spans="1:7" ht="12" customHeight="1" x14ac:dyDescent="0.35">
      <c r="A82" s="100"/>
      <c r="B82" s="115" t="s">
        <v>56</v>
      </c>
      <c r="C82" s="118">
        <f>+G35</f>
        <v>0</v>
      </c>
      <c r="D82" s="117">
        <v>0</v>
      </c>
      <c r="E82" s="111"/>
      <c r="F82" s="106"/>
      <c r="G82" s="40"/>
    </row>
    <row r="83" spans="1:7" ht="12" customHeight="1" x14ac:dyDescent="0.35">
      <c r="A83" s="100"/>
      <c r="B83" s="115" t="s">
        <v>57</v>
      </c>
      <c r="C83" s="116">
        <f>+G41</f>
        <v>0</v>
      </c>
      <c r="D83" s="117">
        <f>(C83/C87)</f>
        <v>0</v>
      </c>
      <c r="E83" s="111"/>
      <c r="F83" s="106"/>
      <c r="G83" s="40"/>
    </row>
    <row r="84" spans="1:7" ht="12" customHeight="1" x14ac:dyDescent="0.35">
      <c r="A84" s="100"/>
      <c r="B84" s="115" t="s">
        <v>31</v>
      </c>
      <c r="C84" s="116">
        <f>+G55</f>
        <v>3703152</v>
      </c>
      <c r="D84" s="117">
        <f>(C84/C87)</f>
        <v>0.2742860271500468</v>
      </c>
      <c r="E84" s="111"/>
      <c r="F84" s="106"/>
      <c r="G84" s="40"/>
    </row>
    <row r="85" spans="1:7" ht="12" customHeight="1" x14ac:dyDescent="0.35">
      <c r="A85" s="100"/>
      <c r="B85" s="115" t="s">
        <v>58</v>
      </c>
      <c r="C85" s="119">
        <f>+G62</f>
        <v>1530000</v>
      </c>
      <c r="D85" s="117">
        <f>(C85/C87)</f>
        <v>0.11332443862406177</v>
      </c>
      <c r="E85" s="120"/>
      <c r="F85" s="39"/>
      <c r="G85" s="40"/>
    </row>
    <row r="86" spans="1:7" ht="12" customHeight="1" x14ac:dyDescent="0.35">
      <c r="A86" s="100"/>
      <c r="B86" s="115" t="s">
        <v>59</v>
      </c>
      <c r="C86" s="119">
        <f>+G65</f>
        <v>642907.60000000009</v>
      </c>
      <c r="D86" s="117">
        <f>(C86/C87)</f>
        <v>4.761904761904763E-2</v>
      </c>
      <c r="E86" s="120"/>
      <c r="F86" s="39"/>
      <c r="G86" s="40"/>
    </row>
    <row r="87" spans="1:7" ht="12.75" customHeight="1" thickBot="1" x14ac:dyDescent="0.4">
      <c r="A87" s="100"/>
      <c r="B87" s="121" t="s">
        <v>60</v>
      </c>
      <c r="C87" s="122">
        <f>SUM(C81:C86)</f>
        <v>13501059.6</v>
      </c>
      <c r="D87" s="123">
        <f>SUM(D81:D86)</f>
        <v>1</v>
      </c>
      <c r="E87" s="120"/>
      <c r="F87" s="39"/>
      <c r="G87" s="40"/>
    </row>
    <row r="88" spans="1:7" ht="12" customHeight="1" x14ac:dyDescent="0.35">
      <c r="A88" s="100"/>
      <c r="B88" s="124"/>
      <c r="C88" s="125"/>
      <c r="D88" s="125"/>
      <c r="E88" s="125"/>
      <c r="F88" s="43"/>
      <c r="G88" s="40"/>
    </row>
    <row r="89" spans="1:7" ht="12.75" customHeight="1" x14ac:dyDescent="0.35">
      <c r="A89" s="100"/>
      <c r="B89" s="54"/>
      <c r="C89" s="125"/>
      <c r="D89" s="125"/>
      <c r="E89" s="125"/>
      <c r="F89" s="43"/>
      <c r="G89" s="40"/>
    </row>
    <row r="90" spans="1:7" ht="12" customHeight="1" thickBot="1" x14ac:dyDescent="0.4">
      <c r="A90" s="107"/>
      <c r="B90" s="126"/>
      <c r="C90" s="127" t="s">
        <v>114</v>
      </c>
      <c r="D90" s="128"/>
      <c r="E90" s="129"/>
      <c r="F90" s="38"/>
      <c r="G90" s="40"/>
    </row>
    <row r="91" spans="1:7" ht="12" customHeight="1" x14ac:dyDescent="0.35">
      <c r="A91" s="100"/>
      <c r="B91" s="130" t="s">
        <v>115</v>
      </c>
      <c r="C91" s="131">
        <v>6000</v>
      </c>
      <c r="D91" s="131">
        <v>7000</v>
      </c>
      <c r="E91" s="132">
        <v>8000</v>
      </c>
      <c r="F91" s="58"/>
      <c r="G91" s="41"/>
    </row>
    <row r="92" spans="1:7" ht="12.75" customHeight="1" thickBot="1" x14ac:dyDescent="0.4">
      <c r="A92" s="100"/>
      <c r="B92" s="121" t="s">
        <v>116</v>
      </c>
      <c r="C92" s="122">
        <f>(G66/C91)</f>
        <v>2250.1765999999998</v>
      </c>
      <c r="D92" s="122">
        <f>(G66/D91)</f>
        <v>1928.7228</v>
      </c>
      <c r="E92" s="133">
        <f>(G66/E91)</f>
        <v>1687.6324500000001</v>
      </c>
      <c r="F92" s="58"/>
      <c r="G92" s="41"/>
    </row>
    <row r="93" spans="1:7" ht="15.65" customHeight="1" x14ac:dyDescent="0.35">
      <c r="A93" s="100"/>
      <c r="B93" s="56" t="s">
        <v>61</v>
      </c>
      <c r="C93" s="55"/>
      <c r="D93" s="55"/>
      <c r="E93" s="55"/>
      <c r="F93" s="55"/>
      <c r="G93" s="5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Silva Bastidas Claudia Paulina</cp:lastModifiedBy>
  <dcterms:created xsi:type="dcterms:W3CDTF">2020-11-27T12:49:26Z</dcterms:created>
  <dcterms:modified xsi:type="dcterms:W3CDTF">2023-03-14T13:53:26Z</dcterms:modified>
</cp:coreProperties>
</file>