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Frutilla estab." sheetId="17" r:id="rId1"/>
  </sheets>
  <definedNames>
    <definedName name="_xlnm.Print_Area" localSheetId="0">'Frutilla estab.'!$A$1:$G$105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7" l="1"/>
  <c r="G66" i="17"/>
  <c r="G65" i="17"/>
  <c r="G64" i="17"/>
  <c r="G63" i="17"/>
  <c r="G62" i="17"/>
  <c r="G61" i="17"/>
  <c r="G60" i="17"/>
  <c r="G59" i="17"/>
  <c r="G57" i="17"/>
  <c r="G55" i="17"/>
  <c r="G54" i="17"/>
  <c r="G53" i="17"/>
  <c r="G51" i="17"/>
  <c r="G50" i="17"/>
  <c r="G49" i="17"/>
  <c r="G48" i="17"/>
  <c r="G47" i="17"/>
  <c r="G45" i="17"/>
  <c r="G39" i="17"/>
  <c r="G38" i="17"/>
  <c r="G37" i="17"/>
  <c r="G27" i="17"/>
  <c r="G26" i="17"/>
  <c r="G25" i="17"/>
  <c r="G24" i="17"/>
  <c r="G23" i="17"/>
  <c r="G22" i="17"/>
  <c r="G21" i="17"/>
  <c r="G20" i="17"/>
  <c r="G77" i="17" l="1"/>
  <c r="G72" i="17"/>
  <c r="C95" i="17" s="1"/>
  <c r="G33" i="17"/>
  <c r="C92" i="17" s="1"/>
  <c r="G28" i="17"/>
  <c r="G40" i="17" l="1"/>
  <c r="C93" i="17" s="1"/>
  <c r="G67" i="17"/>
  <c r="C94" i="17" s="1"/>
  <c r="C91" i="17"/>
  <c r="G74" i="17" l="1"/>
  <c r="G75" i="17" s="1"/>
  <c r="G76" i="17" s="1"/>
  <c r="C96" i="17" l="1"/>
  <c r="C97" i="17" s="1"/>
  <c r="D96" i="17" s="1"/>
  <c r="E102" i="17"/>
  <c r="D102" i="17"/>
  <c r="C102" i="17"/>
  <c r="G78" i="17"/>
  <c r="D95" i="17" l="1"/>
  <c r="D92" i="17"/>
  <c r="D93" i="17"/>
  <c r="D94" i="17"/>
  <c r="D91" i="17"/>
  <c r="D97" i="17" l="1"/>
</calcChain>
</file>

<file path=xl/sharedStrings.xml><?xml version="1.0" encoding="utf-8"?>
<sst xmlns="http://schemas.openxmlformats.org/spreadsheetml/2006/main" count="185" uniqueCount="117">
  <si>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</si>
  <si>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</si>
  <si>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</si>
  <si>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</si>
  <si>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</si>
  <si>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</si>
  <si>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</si>
  <si>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</si>
  <si>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</si>
  <si>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</si>
  <si>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</si>
  <si>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</si>
  <si>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</si>
  <si>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</si>
  <si>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</si>
  <si>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</si>
  <si>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</si>
  <si>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</si>
  <si>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</si>
  <si>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</si>
  <si>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</si>
  <si>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</si>
  <si>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</si>
  <si>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</si>
  <si>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</si>
  <si>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</si>
  <si>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</si>
  <si>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</si>
  <si>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</si>
  <si>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</si>
  <si>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</si>
  <si>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</si>
  <si>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</si>
  <si>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</si>
  <si>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</si>
  <si>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</si>
  <si>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</si>
  <si>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</si>
  <si>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</si>
  <si>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</si>
  <si>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</si>
  <si>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</si>
  <si>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</si>
  <si>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</si>
  <si>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</si>
  <si>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</si>
  <si>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</si>
  <si>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</si>
  <si>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</si>
  <si>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</si>
  <si>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</si>
  <si>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</si>
  <si>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</si>
  <si>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</si>
  <si>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</si>
  <si>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</si>
  <si>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</si>
  <si>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</si>
  <si>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</si>
  <si>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</si>
  <si>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SEMILLAS</t>
  </si>
  <si>
    <t>FUNGICIDA</t>
  </si>
  <si>
    <t>Rendimiento (u/hà)</t>
  </si>
  <si>
    <t>Costo unitario ($/u) (*)</t>
  </si>
  <si>
    <t>RENDIMIENTO (Kg/Há.)</t>
  </si>
  <si>
    <t>Rastraje</t>
  </si>
  <si>
    <t>MEDIO</t>
  </si>
  <si>
    <t>BIO BIO</t>
  </si>
  <si>
    <t>CONCEPCION</t>
  </si>
  <si>
    <t>VENTA FERIAS</t>
  </si>
  <si>
    <t>Plantación</t>
  </si>
  <si>
    <t>KG</t>
  </si>
  <si>
    <t>Enero-Febrero</t>
  </si>
  <si>
    <t>Anual</t>
  </si>
  <si>
    <t>lt</t>
  </si>
  <si>
    <t>ESCENARIOS COSTO UNITARIO  ($/U)</t>
  </si>
  <si>
    <t>Frutilla 01 estab.</t>
  </si>
  <si>
    <t>HERITAGE</t>
  </si>
  <si>
    <t>Area</t>
  </si>
  <si>
    <t>nov-marzo</t>
  </si>
  <si>
    <t>HELADAS</t>
  </si>
  <si>
    <t>PRECIO ESPERADO ($/Kg)</t>
  </si>
  <si>
    <t>dic-enero</t>
  </si>
  <si>
    <t>Colocar mulch</t>
  </si>
  <si>
    <t>Control malezas</t>
  </si>
  <si>
    <t>Fertiriego</t>
  </si>
  <si>
    <t>Pasar culrtivador</t>
  </si>
  <si>
    <t>enero-marzo</t>
  </si>
  <si>
    <t>Acarreo insumo e imple.cosecha</t>
  </si>
  <si>
    <t>Aplic. Agroquimicos</t>
  </si>
  <si>
    <t>Cosecha(2)</t>
  </si>
  <si>
    <t>nov- marzo</t>
  </si>
  <si>
    <t>Aradura cincel</t>
  </si>
  <si>
    <t>Platabanda y post.mulch</t>
  </si>
  <si>
    <t>trato maquina</t>
  </si>
  <si>
    <t>Planta Frutilla</t>
  </si>
  <si>
    <t>Diciembre-Febrero</t>
  </si>
  <si>
    <t>Cal (40 kg)</t>
  </si>
  <si>
    <t>Fertiliz.basal(mezcla)</t>
  </si>
  <si>
    <t>Fertiliz.basal(sulfomag)</t>
  </si>
  <si>
    <t>Fertiliz.basal(fertiyeso)</t>
  </si>
  <si>
    <t>Stimplex</t>
  </si>
  <si>
    <t>Metalaxil MZ</t>
  </si>
  <si>
    <t>Trichoderma</t>
  </si>
  <si>
    <t>Pilatus</t>
  </si>
  <si>
    <t>MOLUSQUICIDA</t>
  </si>
  <si>
    <t>Clartex</t>
  </si>
  <si>
    <t xml:space="preserve">Mulch </t>
  </si>
  <si>
    <t>Análisis suelo</t>
  </si>
  <si>
    <t>Noviembre-Diciembre</t>
  </si>
  <si>
    <t>Desinfecc.suelo Furadan</t>
  </si>
  <si>
    <t>Biorend</t>
  </si>
  <si>
    <t>Cerco malla 5014*1,2 mt</t>
  </si>
  <si>
    <t>rollos</t>
  </si>
  <si>
    <t>Alambre púa Nº12 1/2"*275 mt</t>
  </si>
  <si>
    <t>Grapas</t>
  </si>
  <si>
    <t>Estacas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</si>
</sst>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.000"/>
  </numFmts>
  <fonts count="2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2B2CA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7" fillId="0" borderId="15"/>
    <xf numFmtId="166" fontId="19" fillId="0" borderId="15" applyFont="0" applyFill="0" applyBorder="0" applyAlignment="0" applyProtection="0"/>
  </cellStyleXfs>
  <cellXfs count="133">
    <xf numFmtId="0" fontId="0" fillId="0" borderId="0" xfId="0" applyFont="1" applyAlignment="1"/>
    <xf numFmtId="0" fontId="0" fillId="2" borderId="1" xfId="0" applyFont="1" applyFill="1" applyBorder="1" applyAlignment="1"/>
    <xf numFmtId="0" fontId="2" fillId="2" borderId="3" xfId="0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/>
    <xf numFmtId="49" fontId="1" fillId="5" borderId="7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3" fontId="2" fillId="2" borderId="6" xfId="0" applyNumberFormat="1" applyFont="1" applyFill="1" applyBorder="1" applyAlignment="1"/>
    <xf numFmtId="49" fontId="1" fillId="5" borderId="9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/>
    <xf numFmtId="3" fontId="2" fillId="2" borderId="12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49" fontId="6" fillId="3" borderId="13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12" fillId="7" borderId="15" xfId="0" applyFont="1" applyFill="1" applyBorder="1" applyAlignment="1"/>
    <xf numFmtId="49" fontId="10" fillId="8" borderId="16" xfId="0" applyNumberFormat="1" applyFont="1" applyFill="1" applyBorder="1" applyAlignment="1">
      <alignment vertical="center"/>
    </xf>
    <xf numFmtId="3" fontId="10" fillId="2" borderId="4" xfId="0" applyNumberFormat="1" applyFont="1" applyFill="1" applyBorder="1" applyAlignment="1">
      <alignment vertical="center"/>
    </xf>
    <xf numFmtId="0" fontId="7" fillId="7" borderId="14" xfId="0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4" fillId="2" borderId="15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164" fontId="1" fillId="5" borderId="20" xfId="0" applyNumberFormat="1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7" fillId="5" borderId="24" xfId="0" applyFont="1" applyFill="1" applyBorder="1" applyAlignment="1">
      <alignment vertical="center"/>
    </xf>
    <xf numFmtId="164" fontId="1" fillId="6" borderId="25" xfId="0" applyNumberFormat="1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8" borderId="26" xfId="0" applyNumberFormat="1" applyFont="1" applyFill="1" applyBorder="1" applyAlignment="1">
      <alignment vertical="center"/>
    </xf>
    <xf numFmtId="49" fontId="12" fillId="8" borderId="27" xfId="0" applyNumberFormat="1" applyFont="1" applyFill="1" applyBorder="1" applyAlignment="1"/>
    <xf numFmtId="49" fontId="10" fillId="2" borderId="28" xfId="0" applyNumberFormat="1" applyFont="1" applyFill="1" applyBorder="1" applyAlignment="1">
      <alignment vertical="center"/>
    </xf>
    <xf numFmtId="9" fontId="12" fillId="2" borderId="29" xfId="0" applyNumberFormat="1" applyFont="1" applyFill="1" applyBorder="1" applyAlignment="1"/>
    <xf numFmtId="49" fontId="10" fillId="8" borderId="30" xfId="0" applyNumberFormat="1" applyFont="1" applyFill="1" applyBorder="1" applyAlignment="1">
      <alignment vertical="center"/>
    </xf>
    <xf numFmtId="165" fontId="10" fillId="8" borderId="31" xfId="0" applyNumberFormat="1" applyFont="1" applyFill="1" applyBorder="1" applyAlignment="1">
      <alignment vertical="center"/>
    </xf>
    <xf numFmtId="9" fontId="10" fillId="8" borderId="32" xfId="0" applyNumberFormat="1" applyFont="1" applyFill="1" applyBorder="1" applyAlignment="1">
      <alignment vertical="center"/>
    </xf>
    <xf numFmtId="0" fontId="12" fillId="9" borderId="35" xfId="0" applyFont="1" applyFill="1" applyBorder="1" applyAlignment="1"/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49" fontId="10" fillId="2" borderId="36" xfId="0" applyNumberFormat="1" applyFont="1" applyFill="1" applyBorder="1" applyAlignment="1">
      <alignment vertical="center"/>
    </xf>
    <xf numFmtId="0" fontId="12" fillId="2" borderId="37" xfId="0" applyFont="1" applyFill="1" applyBorder="1" applyAlignment="1"/>
    <xf numFmtId="0" fontId="12" fillId="2" borderId="38" xfId="0" applyFont="1" applyFill="1" applyBorder="1" applyAlignment="1"/>
    <xf numFmtId="49" fontId="12" fillId="2" borderId="39" xfId="0" applyNumberFormat="1" applyFont="1" applyFill="1" applyBorder="1" applyAlignment="1">
      <alignment vertical="center"/>
    </xf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0" fontId="12" fillId="2" borderId="43" xfId="0" applyFont="1" applyFill="1" applyBorder="1" applyAlignment="1"/>
    <xf numFmtId="0" fontId="10" fillId="7" borderId="15" xfId="0" applyFont="1" applyFill="1" applyBorder="1" applyAlignment="1">
      <alignment vertical="center"/>
    </xf>
    <xf numFmtId="0" fontId="7" fillId="9" borderId="14" xfId="0" applyFont="1" applyFill="1" applyBorder="1" applyAlignment="1">
      <alignment vertical="center"/>
    </xf>
    <xf numFmtId="49" fontId="15" fillId="9" borderId="15" xfId="0" applyNumberFormat="1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0" fontId="7" fillId="9" borderId="44" xfId="0" applyFont="1" applyFill="1" applyBorder="1" applyAlignment="1">
      <alignment vertical="center"/>
    </xf>
    <xf numFmtId="49" fontId="10" fillId="8" borderId="45" xfId="0" applyNumberFormat="1" applyFont="1" applyFill="1" applyBorder="1" applyAlignment="1">
      <alignment vertical="center"/>
    </xf>
    <xf numFmtId="165" fontId="10" fillId="8" borderId="32" xfId="0" applyNumberFormat="1" applyFont="1" applyFill="1" applyBorder="1" applyAlignment="1">
      <alignment vertical="center"/>
    </xf>
    <xf numFmtId="49" fontId="1" fillId="3" borderId="49" xfId="0" applyNumberFormat="1" applyFont="1" applyFill="1" applyBorder="1" applyAlignment="1">
      <alignment horizontal="center" vertic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14" fontId="2" fillId="2" borderId="52" xfId="0" applyNumberFormat="1" applyFont="1" applyFill="1" applyBorder="1" applyAlignment="1"/>
    <xf numFmtId="49" fontId="20" fillId="3" borderId="48" xfId="0" applyNumberFormat="1" applyFont="1" applyFill="1" applyBorder="1" applyAlignment="1">
      <alignment vertical="center" wrapText="1"/>
    </xf>
    <xf numFmtId="0" fontId="21" fillId="10" borderId="48" xfId="0" applyFont="1" applyFill="1" applyBorder="1" applyAlignment="1">
      <alignment horizontal="right" wrapText="1"/>
    </xf>
    <xf numFmtId="49" fontId="3" fillId="2" borderId="48" xfId="0" applyNumberFormat="1" applyFont="1" applyFill="1" applyBorder="1" applyAlignment="1">
      <alignment vertical="center" wrapText="1"/>
    </xf>
    <xf numFmtId="0" fontId="21" fillId="10" borderId="48" xfId="0" applyFont="1" applyFill="1" applyBorder="1" applyAlignment="1">
      <alignment horizontal="right"/>
    </xf>
    <xf numFmtId="17" fontId="21" fillId="0" borderId="48" xfId="0" applyNumberFormat="1" applyFont="1" applyBorder="1" applyAlignment="1">
      <alignment horizontal="right"/>
    </xf>
    <xf numFmtId="0" fontId="2" fillId="2" borderId="53" xfId="0" applyFont="1" applyFill="1" applyBorder="1" applyAlignment="1"/>
    <xf numFmtId="0" fontId="4" fillId="2" borderId="53" xfId="0" applyFont="1" applyFill="1" applyBorder="1" applyAlignment="1"/>
    <xf numFmtId="0" fontId="2" fillId="2" borderId="52" xfId="0" applyFont="1" applyFill="1" applyBorder="1" applyAlignment="1"/>
    <xf numFmtId="0" fontId="2" fillId="2" borderId="52" xfId="0" applyFont="1" applyFill="1" applyBorder="1" applyAlignment="1">
      <alignment horizontal="justify" wrapText="1"/>
    </xf>
    <xf numFmtId="3" fontId="21" fillId="10" borderId="48" xfId="0" applyNumberFormat="1" applyFont="1" applyFill="1" applyBorder="1" applyAlignment="1">
      <alignment horizontal="right"/>
    </xf>
    <xf numFmtId="17" fontId="21" fillId="10" borderId="48" xfId="0" applyNumberFormat="1" applyFont="1" applyFill="1" applyBorder="1" applyAlignment="1">
      <alignment horizontal="right"/>
    </xf>
    <xf numFmtId="0" fontId="21" fillId="10" borderId="48" xfId="0" applyFont="1" applyFill="1" applyBorder="1"/>
    <xf numFmtId="0" fontId="21" fillId="10" borderId="48" xfId="0" applyFont="1" applyFill="1" applyBorder="1" applyAlignment="1">
      <alignment horizontal="right" vertical="center" wrapText="1"/>
    </xf>
    <xf numFmtId="0" fontId="21" fillId="0" borderId="48" xfId="0" applyFont="1" applyBorder="1" applyAlignment="1">
      <alignment horizontal="right"/>
    </xf>
    <xf numFmtId="49" fontId="1" fillId="3" borderId="54" xfId="0" applyNumberFormat="1" applyFont="1" applyFill="1" applyBorder="1" applyAlignment="1">
      <alignment horizontal="center" vertical="center" wrapText="1"/>
    </xf>
    <xf numFmtId="49" fontId="5" fillId="3" borderId="55" xfId="0" applyNumberFormat="1" applyFont="1" applyFill="1" applyBorder="1" applyAlignment="1">
      <alignment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vertical="center"/>
    </xf>
    <xf numFmtId="3" fontId="5" fillId="3" borderId="55" xfId="0" applyNumberFormat="1" applyFont="1" applyFill="1" applyBorder="1" applyAlignment="1">
      <alignment vertical="center"/>
    </xf>
    <xf numFmtId="3" fontId="21" fillId="0" borderId="48" xfId="0" applyNumberFormat="1" applyFont="1" applyBorder="1" applyAlignment="1">
      <alignment horizontal="left"/>
    </xf>
    <xf numFmtId="3" fontId="21" fillId="0" borderId="48" xfId="0" applyNumberFormat="1" applyFont="1" applyBorder="1" applyAlignment="1">
      <alignment horizontal="center"/>
    </xf>
    <xf numFmtId="3" fontId="23" fillId="0" borderId="48" xfId="0" applyNumberFormat="1" applyFont="1" applyBorder="1"/>
    <xf numFmtId="3" fontId="23" fillId="0" borderId="48" xfId="0" applyNumberFormat="1" applyFont="1" applyFill="1" applyBorder="1"/>
    <xf numFmtId="3" fontId="23" fillId="0" borderId="48" xfId="0" applyNumberFormat="1" applyFont="1" applyBorder="1" applyAlignment="1">
      <alignment horizontal="center"/>
    </xf>
    <xf numFmtId="3" fontId="21" fillId="0" borderId="48" xfId="0" applyNumberFormat="1" applyFont="1" applyBorder="1" applyAlignment="1">
      <alignment horizontal="left" vertical="center" wrapText="1"/>
    </xf>
    <xf numFmtId="49" fontId="5" fillId="3" borderId="50" xfId="0" applyNumberFormat="1" applyFont="1" applyFill="1" applyBorder="1" applyAlignment="1">
      <alignment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vertical="center"/>
    </xf>
    <xf numFmtId="3" fontId="5" fillId="3" borderId="50" xfId="0" applyNumberFormat="1" applyFont="1" applyFill="1" applyBorder="1" applyAlignment="1">
      <alignment vertical="center"/>
    </xf>
    <xf numFmtId="3" fontId="5" fillId="3" borderId="50" xfId="0" applyNumberFormat="1" applyFont="1" applyFill="1" applyBorder="1" applyAlignment="1">
      <alignment horizontal="center" vertical="center"/>
    </xf>
    <xf numFmtId="3" fontId="23" fillId="0" borderId="48" xfId="1" applyNumberFormat="1" applyFont="1" applyBorder="1"/>
    <xf numFmtId="3" fontId="23" fillId="0" borderId="48" xfId="1" applyNumberFormat="1" applyFont="1" applyBorder="1" applyAlignment="1">
      <alignment horizontal="center"/>
    </xf>
    <xf numFmtId="3" fontId="21" fillId="0" borderId="48" xfId="0" applyNumberFormat="1" applyFont="1" applyBorder="1" applyAlignment="1">
      <alignment horizontal="right"/>
    </xf>
    <xf numFmtId="3" fontId="16" fillId="0" borderId="48" xfId="0" applyNumberFormat="1" applyFont="1" applyBorder="1" applyAlignment="1">
      <alignment horizontal="center"/>
    </xf>
    <xf numFmtId="3" fontId="16" fillId="0" borderId="48" xfId="0" applyNumberFormat="1" applyFont="1" applyBorder="1" applyAlignment="1">
      <alignment horizontal="left"/>
    </xf>
    <xf numFmtId="3" fontId="16" fillId="0" borderId="48" xfId="0" applyNumberFormat="1" applyFont="1" applyBorder="1" applyAlignment="1">
      <alignment horizontal="right"/>
    </xf>
    <xf numFmtId="3" fontId="18" fillId="0" borderId="48" xfId="1" applyNumberFormat="1" applyFont="1" applyBorder="1" applyAlignment="1">
      <alignment horizontal="right"/>
    </xf>
    <xf numFmtId="3" fontId="16" fillId="0" borderId="48" xfId="0" applyNumberFormat="1" applyFont="1" applyBorder="1" applyAlignment="1">
      <alignment horizontal="left" vertical="center" wrapText="1"/>
    </xf>
    <xf numFmtId="3" fontId="16" fillId="0" borderId="48" xfId="0" applyNumberFormat="1" applyFont="1" applyBorder="1" applyAlignment="1">
      <alignment horizontal="center" vertical="center" wrapText="1"/>
    </xf>
    <xf numFmtId="167" fontId="16" fillId="0" borderId="48" xfId="0" applyNumberFormat="1" applyFont="1" applyBorder="1" applyAlignment="1">
      <alignment horizontal="center"/>
    </xf>
    <xf numFmtId="3" fontId="24" fillId="10" borderId="48" xfId="0" applyNumberFormat="1" applyFont="1" applyFill="1" applyBorder="1" applyAlignment="1">
      <alignment wrapText="1"/>
    </xf>
    <xf numFmtId="3" fontId="24" fillId="10" borderId="48" xfId="0" applyNumberFormat="1" applyFont="1" applyFill="1" applyBorder="1" applyAlignment="1">
      <alignment horizontal="center" wrapText="1"/>
    </xf>
    <xf numFmtId="3" fontId="23" fillId="10" borderId="48" xfId="0" applyNumberFormat="1" applyFont="1" applyFill="1" applyBorder="1"/>
    <xf numFmtId="3" fontId="25" fillId="0" borderId="48" xfId="0" applyNumberFormat="1" applyFont="1" applyBorder="1" applyAlignment="1">
      <alignment horizontal="left"/>
    </xf>
    <xf numFmtId="3" fontId="5" fillId="3" borderId="13" xfId="0" applyNumberFormat="1" applyFont="1" applyFill="1" applyBorder="1" applyAlignment="1">
      <alignment vertical="center"/>
    </xf>
    <xf numFmtId="3" fontId="10" fillId="8" borderId="46" xfId="0" applyNumberFormat="1" applyFont="1" applyFill="1" applyBorder="1" applyAlignment="1">
      <alignment vertical="center"/>
    </xf>
    <xf numFmtId="3" fontId="10" fillId="8" borderId="47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49" fontId="15" fillId="9" borderId="33" xfId="0" applyNumberFormat="1" applyFont="1" applyFill="1" applyBorder="1" applyAlignment="1">
      <alignment vertical="center"/>
    </xf>
    <xf numFmtId="0" fontId="10" fillId="9" borderId="34" xfId="0" applyFont="1" applyFill="1" applyBorder="1" applyAlignment="1">
      <alignment vertical="center"/>
    </xf>
    <xf numFmtId="0" fontId="22" fillId="11" borderId="48" xfId="0" applyFont="1" applyFill="1" applyBorder="1" applyAlignment="1">
      <alignment wrapText="1"/>
    </xf>
    <xf numFmtId="0" fontId="21" fillId="10" borderId="48" xfId="0" applyFont="1" applyFill="1" applyBorder="1" applyAlignment="1">
      <alignment wrapText="1"/>
    </xf>
    <xf numFmtId="0" fontId="21" fillId="0" borderId="48" xfId="0" applyFont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2B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11339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536" y="0"/>
          <a:ext cx="5964464" cy="1188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103"/>
  <sheetViews>
    <sheetView tabSelected="1" zoomScale="84" zoomScaleNormal="84" workbookViewId="0">
      <selection sqref="A1:G105"/>
    </sheetView>
  </sheetViews>
  <sheetFormatPr baseColWidth="10" defaultRowHeight="15" x14ac:dyDescent="0.25"/>
  <cols>
    <col min="1" max="1" width="5.7109375" customWidth="1"/>
    <col min="2" max="2" width="20.5703125" customWidth="1"/>
    <col min="3" max="3" width="15.85546875" customWidth="1"/>
    <col min="6" max="6" width="13.85546875" customWidth="1"/>
    <col min="7" max="7" width="16.28515625" customWidth="1"/>
  </cols>
  <sheetData>
    <row r="1" spans="2:7" x14ac:dyDescent="0.25">
      <c r="B1" s="1"/>
      <c r="C1" s="1"/>
      <c r="D1" s="1"/>
      <c r="E1" s="1"/>
      <c r="F1" s="1"/>
      <c r="G1" s="1"/>
    </row>
    <row r="2" spans="2:7" x14ac:dyDescent="0.25">
      <c r="B2" s="1"/>
      <c r="C2" s="1"/>
      <c r="D2" s="1"/>
      <c r="E2" s="1"/>
      <c r="F2" s="1"/>
      <c r="G2" s="1"/>
    </row>
    <row r="3" spans="2:7" x14ac:dyDescent="0.25">
      <c r="B3" s="1"/>
      <c r="C3" s="1"/>
      <c r="D3" s="1"/>
      <c r="E3" s="1"/>
      <c r="F3" s="1"/>
      <c r="G3" s="1"/>
    </row>
    <row r="4" spans="2:7" x14ac:dyDescent="0.25">
      <c r="B4" s="1"/>
      <c r="C4" s="1"/>
      <c r="D4" s="1"/>
      <c r="E4" s="1"/>
      <c r="F4" s="1"/>
      <c r="G4" s="1"/>
    </row>
    <row r="5" spans="2:7" x14ac:dyDescent="0.25">
      <c r="B5" s="1"/>
      <c r="C5" s="1"/>
      <c r="D5" s="1"/>
      <c r="E5" s="1"/>
      <c r="F5" s="1"/>
      <c r="G5" s="1"/>
    </row>
    <row r="6" spans="2:7" x14ac:dyDescent="0.25">
      <c r="B6" s="1"/>
      <c r="C6" s="1"/>
      <c r="D6" s="1"/>
      <c r="E6" s="1"/>
      <c r="F6" s="1"/>
      <c r="G6" s="1"/>
    </row>
    <row r="7" spans="2:7" x14ac:dyDescent="0.25">
      <c r="B7" s="76"/>
      <c r="C7" s="76"/>
      <c r="D7" s="1"/>
      <c r="E7" s="76"/>
      <c r="F7" s="76"/>
      <c r="G7" s="76"/>
    </row>
    <row r="8" spans="2:7" ht="15" customHeight="1" x14ac:dyDescent="0.25">
      <c r="B8" s="79" t="s">
        <v>0</v>
      </c>
      <c r="C8" s="80" t="s">
        <v>76</v>
      </c>
      <c r="D8" s="84"/>
      <c r="E8" s="130" t="s">
        <v>64</v>
      </c>
      <c r="F8" s="130"/>
      <c r="G8" s="88">
        <v>40000</v>
      </c>
    </row>
    <row r="9" spans="2:7" ht="15" customHeight="1" x14ac:dyDescent="0.25">
      <c r="B9" s="81" t="s">
        <v>1</v>
      </c>
      <c r="C9" s="82" t="s">
        <v>77</v>
      </c>
      <c r="D9" s="85"/>
      <c r="E9" s="131" t="s">
        <v>2</v>
      </c>
      <c r="F9" s="131"/>
      <c r="G9" s="89" t="s">
        <v>79</v>
      </c>
    </row>
    <row r="10" spans="2:7" x14ac:dyDescent="0.25">
      <c r="B10" s="81" t="s">
        <v>3</v>
      </c>
      <c r="C10" s="82" t="s">
        <v>66</v>
      </c>
      <c r="D10" s="85"/>
      <c r="E10" s="131" t="s">
        <v>81</v>
      </c>
      <c r="F10" s="131"/>
      <c r="G10" s="88">
        <v>1460</v>
      </c>
    </row>
    <row r="11" spans="2:7" ht="15" customHeight="1" x14ac:dyDescent="0.25">
      <c r="B11" s="81" t="s">
        <v>4</v>
      </c>
      <c r="C11" s="82" t="s">
        <v>67</v>
      </c>
      <c r="D11" s="85"/>
      <c r="E11" s="90" t="s">
        <v>5</v>
      </c>
      <c r="F11" s="90"/>
      <c r="G11" s="88">
        <f>G8*G10</f>
        <v>58400000</v>
      </c>
    </row>
    <row r="12" spans="2:7" x14ac:dyDescent="0.25">
      <c r="B12" s="81" t="s">
        <v>6</v>
      </c>
      <c r="C12" s="82" t="s">
        <v>68</v>
      </c>
      <c r="D12" s="85"/>
      <c r="E12" s="131" t="s">
        <v>7</v>
      </c>
      <c r="F12" s="131"/>
      <c r="G12" s="91" t="s">
        <v>69</v>
      </c>
    </row>
    <row r="13" spans="2:7" x14ac:dyDescent="0.25">
      <c r="B13" s="81" t="s">
        <v>8</v>
      </c>
      <c r="C13" s="82" t="s">
        <v>78</v>
      </c>
      <c r="D13" s="85"/>
      <c r="E13" s="131" t="s">
        <v>9</v>
      </c>
      <c r="F13" s="131"/>
      <c r="G13" s="89" t="s">
        <v>79</v>
      </c>
    </row>
    <row r="14" spans="2:7" x14ac:dyDescent="0.25">
      <c r="B14" s="81" t="s">
        <v>10</v>
      </c>
      <c r="C14" s="83">
        <v>44896</v>
      </c>
      <c r="D14" s="85"/>
      <c r="E14" s="132" t="s">
        <v>11</v>
      </c>
      <c r="F14" s="132"/>
      <c r="G14" s="92" t="s">
        <v>80</v>
      </c>
    </row>
    <row r="15" spans="2:7" x14ac:dyDescent="0.25">
      <c r="B15" s="77"/>
      <c r="C15" s="78"/>
      <c r="D15" s="2"/>
      <c r="E15" s="86"/>
      <c r="F15" s="86"/>
      <c r="G15" s="87"/>
    </row>
    <row r="16" spans="2:7" x14ac:dyDescent="0.25">
      <c r="B16" s="126" t="s">
        <v>12</v>
      </c>
      <c r="C16" s="127"/>
      <c r="D16" s="127"/>
      <c r="E16" s="127"/>
      <c r="F16" s="127"/>
      <c r="G16" s="127"/>
    </row>
    <row r="17" spans="2:7" x14ac:dyDescent="0.25">
      <c r="B17" s="3"/>
      <c r="C17" s="4"/>
      <c r="D17" s="4"/>
      <c r="E17" s="4"/>
      <c r="F17" s="5"/>
      <c r="G17" s="5"/>
    </row>
    <row r="18" spans="2:7" x14ac:dyDescent="0.25">
      <c r="B18" s="6" t="s">
        <v>13</v>
      </c>
      <c r="C18" s="7"/>
      <c r="D18" s="8"/>
      <c r="E18" s="8"/>
      <c r="F18" s="8"/>
      <c r="G18" s="8"/>
    </row>
    <row r="19" spans="2:7" ht="24" x14ac:dyDescent="0.25">
      <c r="B19" s="93" t="s">
        <v>14</v>
      </c>
      <c r="C19" s="93" t="s">
        <v>15</v>
      </c>
      <c r="D19" s="93" t="s">
        <v>16</v>
      </c>
      <c r="E19" s="93" t="s">
        <v>17</v>
      </c>
      <c r="F19" s="93" t="s">
        <v>18</v>
      </c>
      <c r="G19" s="93" t="s">
        <v>19</v>
      </c>
    </row>
    <row r="20" spans="2:7" x14ac:dyDescent="0.25">
      <c r="B20" s="98" t="s">
        <v>70</v>
      </c>
      <c r="C20" s="99" t="s">
        <v>20</v>
      </c>
      <c r="D20" s="99">
        <v>25</v>
      </c>
      <c r="E20" s="99" t="s">
        <v>82</v>
      </c>
      <c r="F20" s="100">
        <v>28000</v>
      </c>
      <c r="G20" s="100">
        <f t="shared" ref="G20:G27" si="0">F20*D20</f>
        <v>700000</v>
      </c>
    </row>
    <row r="21" spans="2:7" x14ac:dyDescent="0.25">
      <c r="B21" s="101" t="s">
        <v>83</v>
      </c>
      <c r="C21" s="102" t="s">
        <v>20</v>
      </c>
      <c r="D21" s="102">
        <v>6</v>
      </c>
      <c r="E21" s="102" t="s">
        <v>82</v>
      </c>
      <c r="F21" s="100">
        <v>28000</v>
      </c>
      <c r="G21" s="100">
        <f t="shared" si="0"/>
        <v>168000</v>
      </c>
    </row>
    <row r="22" spans="2:7" x14ac:dyDescent="0.25">
      <c r="B22" s="98" t="s">
        <v>84</v>
      </c>
      <c r="C22" s="102" t="s">
        <v>20</v>
      </c>
      <c r="D22" s="102">
        <v>10</v>
      </c>
      <c r="E22" s="102" t="s">
        <v>73</v>
      </c>
      <c r="F22" s="100">
        <v>28000</v>
      </c>
      <c r="G22" s="100">
        <f t="shared" si="0"/>
        <v>280000</v>
      </c>
    </row>
    <row r="23" spans="2:7" x14ac:dyDescent="0.25">
      <c r="B23" s="98" t="s">
        <v>85</v>
      </c>
      <c r="C23" s="102" t="s">
        <v>20</v>
      </c>
      <c r="D23" s="102">
        <v>15</v>
      </c>
      <c r="E23" s="102" t="s">
        <v>73</v>
      </c>
      <c r="F23" s="100">
        <v>28000</v>
      </c>
      <c r="G23" s="100">
        <f t="shared" si="0"/>
        <v>420000</v>
      </c>
    </row>
    <row r="24" spans="2:7" x14ac:dyDescent="0.25">
      <c r="B24" s="98" t="s">
        <v>86</v>
      </c>
      <c r="C24" s="102" t="s">
        <v>20</v>
      </c>
      <c r="D24" s="102">
        <v>4</v>
      </c>
      <c r="E24" s="102" t="s">
        <v>87</v>
      </c>
      <c r="F24" s="100">
        <v>28000</v>
      </c>
      <c r="G24" s="100">
        <f t="shared" si="0"/>
        <v>112000</v>
      </c>
    </row>
    <row r="25" spans="2:7" ht="25.5" x14ac:dyDescent="0.25">
      <c r="B25" s="103" t="s">
        <v>88</v>
      </c>
      <c r="C25" s="102" t="s">
        <v>20</v>
      </c>
      <c r="D25" s="102">
        <v>10</v>
      </c>
      <c r="E25" s="102" t="s">
        <v>73</v>
      </c>
      <c r="F25" s="100">
        <v>28000</v>
      </c>
      <c r="G25" s="100">
        <f t="shared" si="0"/>
        <v>280000</v>
      </c>
    </row>
    <row r="26" spans="2:7" x14ac:dyDescent="0.25">
      <c r="B26" s="98" t="s">
        <v>89</v>
      </c>
      <c r="C26" s="102" t="s">
        <v>20</v>
      </c>
      <c r="D26" s="99">
        <v>12</v>
      </c>
      <c r="E26" s="102" t="s">
        <v>73</v>
      </c>
      <c r="F26" s="100">
        <v>28000</v>
      </c>
      <c r="G26" s="100">
        <f t="shared" si="0"/>
        <v>336000</v>
      </c>
    </row>
    <row r="27" spans="2:7" x14ac:dyDescent="0.25">
      <c r="B27" s="98" t="s">
        <v>90</v>
      </c>
      <c r="C27" s="102" t="s">
        <v>71</v>
      </c>
      <c r="D27" s="99">
        <v>40000</v>
      </c>
      <c r="E27" s="102" t="s">
        <v>91</v>
      </c>
      <c r="F27" s="100">
        <v>238</v>
      </c>
      <c r="G27" s="100">
        <f t="shared" si="0"/>
        <v>9520000</v>
      </c>
    </row>
    <row r="28" spans="2:7" x14ac:dyDescent="0.25">
      <c r="B28" s="94" t="s">
        <v>21</v>
      </c>
      <c r="C28" s="95"/>
      <c r="D28" s="95"/>
      <c r="E28" s="95"/>
      <c r="F28" s="96"/>
      <c r="G28" s="97">
        <f>SUM(G20:G27)</f>
        <v>11816000</v>
      </c>
    </row>
    <row r="29" spans="2:7" x14ac:dyDescent="0.25">
      <c r="B29" s="3"/>
      <c r="C29" s="5"/>
      <c r="D29" s="5"/>
      <c r="E29" s="5"/>
      <c r="F29" s="9"/>
      <c r="G29" s="9"/>
    </row>
    <row r="30" spans="2:7" x14ac:dyDescent="0.25">
      <c r="B30" s="10" t="s">
        <v>22</v>
      </c>
      <c r="C30" s="11"/>
      <c r="D30" s="12"/>
      <c r="E30" s="12"/>
      <c r="F30" s="13"/>
      <c r="G30" s="13"/>
    </row>
    <row r="31" spans="2:7" ht="24" x14ac:dyDescent="0.25">
      <c r="B31" s="74" t="s">
        <v>14</v>
      </c>
      <c r="C31" s="75" t="s">
        <v>15</v>
      </c>
      <c r="D31" s="75" t="s">
        <v>16</v>
      </c>
      <c r="E31" s="74" t="s">
        <v>17</v>
      </c>
      <c r="F31" s="75" t="s">
        <v>18</v>
      </c>
      <c r="G31" s="74" t="s">
        <v>19</v>
      </c>
    </row>
    <row r="32" spans="2:7" x14ac:dyDescent="0.25">
      <c r="B32" s="109"/>
      <c r="C32" s="110"/>
      <c r="D32" s="102">
        <v>0</v>
      </c>
      <c r="E32" s="110"/>
      <c r="F32" s="111"/>
      <c r="G32" s="100">
        <v>0</v>
      </c>
    </row>
    <row r="33" spans="2:7" x14ac:dyDescent="0.25">
      <c r="B33" s="107" t="s">
        <v>23</v>
      </c>
      <c r="C33" s="108"/>
      <c r="D33" s="108"/>
      <c r="E33" s="108"/>
      <c r="F33" s="107"/>
      <c r="G33" s="107">
        <f>SUM(G32:G32)</f>
        <v>0</v>
      </c>
    </row>
    <row r="34" spans="2:7" x14ac:dyDescent="0.25">
      <c r="B34" s="14"/>
      <c r="C34" s="15"/>
      <c r="D34" s="15"/>
      <c r="E34" s="15"/>
      <c r="F34" s="16"/>
      <c r="G34" s="16"/>
    </row>
    <row r="35" spans="2:7" x14ac:dyDescent="0.25">
      <c r="B35" s="10" t="s">
        <v>24</v>
      </c>
      <c r="C35" s="11"/>
      <c r="D35" s="12"/>
      <c r="E35" s="12"/>
      <c r="F35" s="13"/>
      <c r="G35" s="13"/>
    </row>
    <row r="36" spans="2:7" ht="24" x14ac:dyDescent="0.25">
      <c r="B36" s="74" t="s">
        <v>14</v>
      </c>
      <c r="C36" s="74" t="s">
        <v>15</v>
      </c>
      <c r="D36" s="74" t="s">
        <v>16</v>
      </c>
      <c r="E36" s="74" t="s">
        <v>17</v>
      </c>
      <c r="F36" s="75" t="s">
        <v>18</v>
      </c>
      <c r="G36" s="74" t="s">
        <v>19</v>
      </c>
    </row>
    <row r="37" spans="2:7" x14ac:dyDescent="0.25">
      <c r="B37" s="113" t="s">
        <v>92</v>
      </c>
      <c r="C37" s="112" t="s">
        <v>25</v>
      </c>
      <c r="D37" s="118">
        <v>0.125</v>
      </c>
      <c r="E37" s="112" t="s">
        <v>72</v>
      </c>
      <c r="F37" s="114">
        <v>360000</v>
      </c>
      <c r="G37" s="115">
        <f>D37*F37</f>
        <v>45000</v>
      </c>
    </row>
    <row r="38" spans="2:7" x14ac:dyDescent="0.25">
      <c r="B38" s="113" t="s">
        <v>65</v>
      </c>
      <c r="C38" s="112" t="s">
        <v>25</v>
      </c>
      <c r="D38" s="118">
        <v>0.375</v>
      </c>
      <c r="E38" s="112" t="s">
        <v>72</v>
      </c>
      <c r="F38" s="114">
        <v>360000</v>
      </c>
      <c r="G38" s="115">
        <f>D38*F38</f>
        <v>135000</v>
      </c>
    </row>
    <row r="39" spans="2:7" x14ac:dyDescent="0.25">
      <c r="B39" s="116" t="s">
        <v>93</v>
      </c>
      <c r="C39" s="117" t="s">
        <v>94</v>
      </c>
      <c r="D39" s="112">
        <v>1</v>
      </c>
      <c r="E39" s="112" t="s">
        <v>72</v>
      </c>
      <c r="F39" s="114">
        <v>347200</v>
      </c>
      <c r="G39" s="115">
        <f>D39*F39</f>
        <v>347200</v>
      </c>
    </row>
    <row r="40" spans="2:7" x14ac:dyDescent="0.25">
      <c r="B40" s="104" t="s">
        <v>26</v>
      </c>
      <c r="C40" s="105"/>
      <c r="D40" s="105"/>
      <c r="E40" s="105"/>
      <c r="F40" s="106"/>
      <c r="G40" s="107">
        <f>SUM(G37:G39)</f>
        <v>527200</v>
      </c>
    </row>
    <row r="41" spans="2:7" x14ac:dyDescent="0.25">
      <c r="B41" s="14"/>
      <c r="C41" s="15"/>
      <c r="D41" s="15"/>
      <c r="E41" s="15"/>
      <c r="F41" s="16"/>
      <c r="G41" s="16"/>
    </row>
    <row r="42" spans="2:7" x14ac:dyDescent="0.25">
      <c r="B42" s="10" t="s">
        <v>27</v>
      </c>
      <c r="C42" s="11"/>
      <c r="D42" s="12"/>
      <c r="E42" s="12"/>
      <c r="F42" s="13"/>
      <c r="G42" s="13"/>
    </row>
    <row r="43" spans="2:7" ht="24" x14ac:dyDescent="0.25">
      <c r="B43" s="75" t="s">
        <v>28</v>
      </c>
      <c r="C43" s="75" t="s">
        <v>29</v>
      </c>
      <c r="D43" s="75" t="s">
        <v>30</v>
      </c>
      <c r="E43" s="75" t="s">
        <v>17</v>
      </c>
      <c r="F43" s="75" t="s">
        <v>18</v>
      </c>
      <c r="G43" s="75" t="s">
        <v>19</v>
      </c>
    </row>
    <row r="44" spans="2:7" x14ac:dyDescent="0.25">
      <c r="B44" s="119" t="s">
        <v>60</v>
      </c>
      <c r="C44" s="119"/>
      <c r="D44" s="119"/>
      <c r="E44" s="119"/>
      <c r="F44" s="120"/>
      <c r="G44" s="119"/>
    </row>
    <row r="45" spans="2:7" x14ac:dyDescent="0.25">
      <c r="B45" s="98" t="s">
        <v>95</v>
      </c>
      <c r="C45" s="99" t="s">
        <v>15</v>
      </c>
      <c r="D45" s="99">
        <v>55000</v>
      </c>
      <c r="E45" s="99" t="s">
        <v>96</v>
      </c>
      <c r="F45" s="111">
        <v>146</v>
      </c>
      <c r="G45" s="121">
        <f t="shared" ref="G45:G66" si="1">F45*D45</f>
        <v>8030000</v>
      </c>
    </row>
    <row r="46" spans="2:7" x14ac:dyDescent="0.25">
      <c r="B46" s="122" t="s">
        <v>31</v>
      </c>
      <c r="C46" s="99"/>
      <c r="D46" s="99"/>
      <c r="E46" s="99"/>
      <c r="F46" s="111">
        <v>0</v>
      </c>
      <c r="G46" s="121"/>
    </row>
    <row r="47" spans="2:7" x14ac:dyDescent="0.25">
      <c r="B47" s="98" t="s">
        <v>97</v>
      </c>
      <c r="C47" s="99" t="s">
        <v>32</v>
      </c>
      <c r="D47" s="99">
        <v>2400</v>
      </c>
      <c r="E47" s="99" t="s">
        <v>73</v>
      </c>
      <c r="F47" s="111">
        <v>67</v>
      </c>
      <c r="G47" s="121">
        <f>F47*D47</f>
        <v>160800</v>
      </c>
    </row>
    <row r="48" spans="2:7" x14ac:dyDescent="0.25">
      <c r="B48" s="103" t="s">
        <v>98</v>
      </c>
      <c r="C48" s="99" t="s">
        <v>32</v>
      </c>
      <c r="D48" s="99">
        <v>500</v>
      </c>
      <c r="E48" s="99" t="s">
        <v>73</v>
      </c>
      <c r="F48" s="111">
        <v>840</v>
      </c>
      <c r="G48" s="121">
        <f>F48*D48</f>
        <v>420000</v>
      </c>
    </row>
    <row r="49" spans="2:7" x14ac:dyDescent="0.25">
      <c r="B49" s="103" t="s">
        <v>99</v>
      </c>
      <c r="C49" s="99" t="s">
        <v>32</v>
      </c>
      <c r="D49" s="99">
        <v>150</v>
      </c>
      <c r="E49" s="99" t="s">
        <v>73</v>
      </c>
      <c r="F49" s="111">
        <v>302</v>
      </c>
      <c r="G49" s="121">
        <f>F49*D49</f>
        <v>45300</v>
      </c>
    </row>
    <row r="50" spans="2:7" x14ac:dyDescent="0.25">
      <c r="B50" s="103" t="s">
        <v>100</v>
      </c>
      <c r="C50" s="99" t="s">
        <v>32</v>
      </c>
      <c r="D50" s="99">
        <v>300</v>
      </c>
      <c r="E50" s="99" t="s">
        <v>73</v>
      </c>
      <c r="F50" s="111">
        <v>224</v>
      </c>
      <c r="G50" s="121">
        <f>F50*D50</f>
        <v>67200</v>
      </c>
    </row>
    <row r="51" spans="2:7" x14ac:dyDescent="0.25">
      <c r="B51" s="103" t="s">
        <v>101</v>
      </c>
      <c r="C51" s="99" t="s">
        <v>74</v>
      </c>
      <c r="D51" s="99">
        <v>5</v>
      </c>
      <c r="E51" s="99" t="s">
        <v>73</v>
      </c>
      <c r="F51" s="111">
        <v>18480</v>
      </c>
      <c r="G51" s="121">
        <f t="shared" ref="G51" si="2">F51*D51</f>
        <v>92400</v>
      </c>
    </row>
    <row r="52" spans="2:7" x14ac:dyDescent="0.25">
      <c r="B52" s="122" t="s">
        <v>61</v>
      </c>
      <c r="C52" s="99"/>
      <c r="D52" s="99"/>
      <c r="E52" s="99"/>
      <c r="F52" s="111"/>
      <c r="G52" s="121"/>
    </row>
    <row r="53" spans="2:7" x14ac:dyDescent="0.25">
      <c r="B53" s="103" t="s">
        <v>102</v>
      </c>
      <c r="C53" s="99" t="s">
        <v>32</v>
      </c>
      <c r="D53" s="99">
        <v>3</v>
      </c>
      <c r="E53" s="99" t="s">
        <v>73</v>
      </c>
      <c r="F53" s="111">
        <v>28000</v>
      </c>
      <c r="G53" s="121">
        <f t="shared" si="1"/>
        <v>84000</v>
      </c>
    </row>
    <row r="54" spans="2:7" x14ac:dyDescent="0.25">
      <c r="B54" s="103" t="s">
        <v>103</v>
      </c>
      <c r="C54" s="99" t="s">
        <v>74</v>
      </c>
      <c r="D54" s="99">
        <v>2</v>
      </c>
      <c r="E54" s="99" t="s">
        <v>73</v>
      </c>
      <c r="F54" s="111">
        <v>56000</v>
      </c>
      <c r="G54" s="121">
        <f t="shared" si="1"/>
        <v>112000</v>
      </c>
    </row>
    <row r="55" spans="2:7" x14ac:dyDescent="0.25">
      <c r="B55" s="103" t="s">
        <v>104</v>
      </c>
      <c r="C55" s="99" t="s">
        <v>74</v>
      </c>
      <c r="D55" s="99">
        <v>2</v>
      </c>
      <c r="E55" s="99" t="s">
        <v>73</v>
      </c>
      <c r="F55" s="111">
        <v>36960</v>
      </c>
      <c r="G55" s="121">
        <f t="shared" si="1"/>
        <v>73920</v>
      </c>
    </row>
    <row r="56" spans="2:7" x14ac:dyDescent="0.25">
      <c r="B56" s="122" t="s">
        <v>105</v>
      </c>
      <c r="C56" s="99"/>
      <c r="D56" s="99"/>
      <c r="E56" s="99"/>
      <c r="F56" s="111"/>
      <c r="G56" s="121"/>
    </row>
    <row r="57" spans="2:7" x14ac:dyDescent="0.25">
      <c r="B57" s="103" t="s">
        <v>106</v>
      </c>
      <c r="C57" s="99" t="s">
        <v>32</v>
      </c>
      <c r="D57" s="99">
        <v>5</v>
      </c>
      <c r="E57" s="99" t="s">
        <v>73</v>
      </c>
      <c r="F57" s="111">
        <v>18816</v>
      </c>
      <c r="G57" s="121">
        <f t="shared" si="1"/>
        <v>94080</v>
      </c>
    </row>
    <row r="58" spans="2:7" x14ac:dyDescent="0.25">
      <c r="B58" s="122" t="s">
        <v>34</v>
      </c>
      <c r="C58" s="99"/>
      <c r="D58" s="99"/>
      <c r="E58" s="99"/>
      <c r="F58" s="111"/>
      <c r="G58" s="121"/>
    </row>
    <row r="59" spans="2:7" x14ac:dyDescent="0.25">
      <c r="B59" s="98" t="s">
        <v>107</v>
      </c>
      <c r="C59" s="99" t="s">
        <v>32</v>
      </c>
      <c r="D59" s="99">
        <v>510</v>
      </c>
      <c r="E59" s="99" t="s">
        <v>72</v>
      </c>
      <c r="F59" s="111">
        <v>4480</v>
      </c>
      <c r="G59" s="121">
        <f>F59*D59</f>
        <v>2284800</v>
      </c>
    </row>
    <row r="60" spans="2:7" x14ac:dyDescent="0.25">
      <c r="B60" s="98" t="s">
        <v>108</v>
      </c>
      <c r="C60" s="99" t="s">
        <v>15</v>
      </c>
      <c r="D60" s="99">
        <v>1</v>
      </c>
      <c r="E60" s="99" t="s">
        <v>109</v>
      </c>
      <c r="F60" s="111">
        <v>70000</v>
      </c>
      <c r="G60" s="121">
        <f>F60*D60</f>
        <v>70000</v>
      </c>
    </row>
    <row r="61" spans="2:7" x14ac:dyDescent="0.25">
      <c r="B61" s="103" t="s">
        <v>110</v>
      </c>
      <c r="C61" s="99" t="s">
        <v>32</v>
      </c>
      <c r="D61" s="99">
        <v>15</v>
      </c>
      <c r="E61" s="99" t="s">
        <v>73</v>
      </c>
      <c r="F61" s="111">
        <v>30464</v>
      </c>
      <c r="G61" s="121">
        <f>F61*D61</f>
        <v>456960</v>
      </c>
    </row>
    <row r="62" spans="2:7" x14ac:dyDescent="0.25">
      <c r="B62" s="103" t="s">
        <v>111</v>
      </c>
      <c r="C62" s="99" t="s">
        <v>74</v>
      </c>
      <c r="D62" s="99">
        <v>15</v>
      </c>
      <c r="E62" s="99" t="s">
        <v>73</v>
      </c>
      <c r="F62" s="111">
        <v>10640</v>
      </c>
      <c r="G62" s="121">
        <f>F62*D62</f>
        <v>159600</v>
      </c>
    </row>
    <row r="63" spans="2:7" x14ac:dyDescent="0.25">
      <c r="B63" s="103" t="s">
        <v>112</v>
      </c>
      <c r="C63" s="99" t="s">
        <v>113</v>
      </c>
      <c r="D63" s="99">
        <v>4</v>
      </c>
      <c r="E63" s="99" t="s">
        <v>72</v>
      </c>
      <c r="F63" s="111">
        <v>77280</v>
      </c>
      <c r="G63" s="121">
        <f t="shared" si="1"/>
        <v>309120</v>
      </c>
    </row>
    <row r="64" spans="2:7" x14ac:dyDescent="0.25">
      <c r="B64" s="103" t="s">
        <v>114</v>
      </c>
      <c r="C64" s="99" t="s">
        <v>113</v>
      </c>
      <c r="D64" s="99">
        <v>7</v>
      </c>
      <c r="E64" s="99" t="s">
        <v>72</v>
      </c>
      <c r="F64" s="111">
        <v>65520</v>
      </c>
      <c r="G64" s="121">
        <f t="shared" si="1"/>
        <v>458640</v>
      </c>
    </row>
    <row r="65" spans="2:7" x14ac:dyDescent="0.25">
      <c r="B65" s="103" t="s">
        <v>115</v>
      </c>
      <c r="C65" s="99" t="s">
        <v>32</v>
      </c>
      <c r="D65" s="99">
        <v>10</v>
      </c>
      <c r="E65" s="99" t="s">
        <v>72</v>
      </c>
      <c r="F65" s="111">
        <v>2240</v>
      </c>
      <c r="G65" s="121">
        <f t="shared" si="1"/>
        <v>22400</v>
      </c>
    </row>
    <row r="66" spans="2:7" x14ac:dyDescent="0.25">
      <c r="B66" s="98" t="s">
        <v>116</v>
      </c>
      <c r="C66" s="99" t="s">
        <v>15</v>
      </c>
      <c r="D66" s="99">
        <v>160</v>
      </c>
      <c r="E66" s="99" t="s">
        <v>72</v>
      </c>
      <c r="F66" s="111">
        <v>2912</v>
      </c>
      <c r="G66" s="121">
        <f t="shared" si="1"/>
        <v>465920</v>
      </c>
    </row>
    <row r="67" spans="2:7" x14ac:dyDescent="0.25">
      <c r="B67" s="104" t="s">
        <v>33</v>
      </c>
      <c r="C67" s="105"/>
      <c r="D67" s="105"/>
      <c r="E67" s="105"/>
      <c r="F67" s="106"/>
      <c r="G67" s="107">
        <f>SUM(G44:G66)</f>
        <v>13407140</v>
      </c>
    </row>
    <row r="68" spans="2:7" x14ac:dyDescent="0.25">
      <c r="B68" s="14"/>
      <c r="C68" s="15"/>
      <c r="D68" s="15"/>
      <c r="E68" s="19"/>
      <c r="F68" s="16"/>
      <c r="G68" s="16"/>
    </row>
    <row r="69" spans="2:7" x14ac:dyDescent="0.25">
      <c r="B69" s="10" t="s">
        <v>34</v>
      </c>
      <c r="C69" s="11"/>
      <c r="D69" s="12"/>
      <c r="E69" s="12"/>
      <c r="F69" s="13"/>
      <c r="G69" s="13"/>
    </row>
    <row r="70" spans="2:7" ht="24" x14ac:dyDescent="0.25">
      <c r="B70" s="17" t="s">
        <v>35</v>
      </c>
      <c r="C70" s="18" t="s">
        <v>29</v>
      </c>
      <c r="D70" s="18" t="s">
        <v>30</v>
      </c>
      <c r="E70" s="17" t="s">
        <v>17</v>
      </c>
      <c r="F70" s="18" t="s">
        <v>18</v>
      </c>
      <c r="G70" s="17" t="s">
        <v>19</v>
      </c>
    </row>
    <row r="71" spans="2:7" x14ac:dyDescent="0.25">
      <c r="B71" s="109"/>
      <c r="C71" s="110"/>
      <c r="D71" s="102">
        <v>0</v>
      </c>
      <c r="E71" s="110"/>
      <c r="F71" s="111"/>
      <c r="G71" s="100">
        <v>0</v>
      </c>
    </row>
    <row r="72" spans="2:7" x14ac:dyDescent="0.25">
      <c r="B72" s="20" t="s">
        <v>36</v>
      </c>
      <c r="C72" s="21"/>
      <c r="D72" s="21"/>
      <c r="E72" s="21"/>
      <c r="F72" s="22"/>
      <c r="G72" s="123">
        <f>SUM(G71:G71)</f>
        <v>0</v>
      </c>
    </row>
    <row r="73" spans="2:7" x14ac:dyDescent="0.25">
      <c r="B73" s="35"/>
      <c r="C73" s="35"/>
      <c r="D73" s="35"/>
      <c r="E73" s="35"/>
      <c r="F73" s="36"/>
      <c r="G73" s="36"/>
    </row>
    <row r="74" spans="2:7" x14ac:dyDescent="0.25">
      <c r="B74" s="37" t="s">
        <v>37</v>
      </c>
      <c r="C74" s="38"/>
      <c r="D74" s="38"/>
      <c r="E74" s="38"/>
      <c r="F74" s="38"/>
      <c r="G74" s="39">
        <f>G28+G33+G40+G67+G72</f>
        <v>25750340</v>
      </c>
    </row>
    <row r="75" spans="2:7" x14ac:dyDescent="0.25">
      <c r="B75" s="40" t="s">
        <v>38</v>
      </c>
      <c r="C75" s="24"/>
      <c r="D75" s="24"/>
      <c r="E75" s="24"/>
      <c r="F75" s="24"/>
      <c r="G75" s="41">
        <f>G74*0.05</f>
        <v>1287517</v>
      </c>
    </row>
    <row r="76" spans="2:7" x14ac:dyDescent="0.25">
      <c r="B76" s="42" t="s">
        <v>39</v>
      </c>
      <c r="C76" s="23"/>
      <c r="D76" s="23"/>
      <c r="E76" s="23"/>
      <c r="F76" s="23"/>
      <c r="G76" s="43">
        <f>G75+G74</f>
        <v>27037857</v>
      </c>
    </row>
    <row r="77" spans="2:7" x14ac:dyDescent="0.25">
      <c r="B77" s="40" t="s">
        <v>40</v>
      </c>
      <c r="C77" s="24"/>
      <c r="D77" s="24"/>
      <c r="E77" s="24"/>
      <c r="F77" s="24"/>
      <c r="G77" s="41">
        <f>G11</f>
        <v>58400000</v>
      </c>
    </row>
    <row r="78" spans="2:7" x14ac:dyDescent="0.25">
      <c r="B78" s="44" t="s">
        <v>41</v>
      </c>
      <c r="C78" s="45"/>
      <c r="D78" s="45"/>
      <c r="E78" s="45"/>
      <c r="F78" s="45"/>
      <c r="G78" s="46">
        <f>G77-G76</f>
        <v>31362143</v>
      </c>
    </row>
    <row r="79" spans="2:7" x14ac:dyDescent="0.25">
      <c r="B79" s="33" t="s">
        <v>42</v>
      </c>
      <c r="C79" s="34"/>
      <c r="D79" s="34"/>
      <c r="E79" s="34"/>
      <c r="F79" s="34"/>
      <c r="G79" s="30"/>
    </row>
    <row r="80" spans="2:7" ht="15.75" thickBot="1" x14ac:dyDescent="0.3">
      <c r="B80" s="47"/>
      <c r="C80" s="34"/>
      <c r="D80" s="34"/>
      <c r="E80" s="34"/>
      <c r="F80" s="34"/>
      <c r="G80" s="30"/>
    </row>
    <row r="81" spans="2:7" x14ac:dyDescent="0.25">
      <c r="B81" s="59" t="s">
        <v>43</v>
      </c>
      <c r="C81" s="60"/>
      <c r="D81" s="60"/>
      <c r="E81" s="60"/>
      <c r="F81" s="61"/>
      <c r="G81" s="30"/>
    </row>
    <row r="82" spans="2:7" x14ac:dyDescent="0.25">
      <c r="B82" s="62" t="s">
        <v>44</v>
      </c>
      <c r="C82" s="32"/>
      <c r="D82" s="32"/>
      <c r="E82" s="32"/>
      <c r="F82" s="63"/>
      <c r="G82" s="30"/>
    </row>
    <row r="83" spans="2:7" x14ac:dyDescent="0.25">
      <c r="B83" s="62" t="s">
        <v>45</v>
      </c>
      <c r="C83" s="32"/>
      <c r="D83" s="32"/>
      <c r="E83" s="32"/>
      <c r="F83" s="63"/>
      <c r="G83" s="30"/>
    </row>
    <row r="84" spans="2:7" x14ac:dyDescent="0.25">
      <c r="B84" s="62" t="s">
        <v>46</v>
      </c>
      <c r="C84" s="32"/>
      <c r="D84" s="32"/>
      <c r="E84" s="32"/>
      <c r="F84" s="63"/>
      <c r="G84" s="30"/>
    </row>
    <row r="85" spans="2:7" x14ac:dyDescent="0.25">
      <c r="B85" s="62" t="s">
        <v>47</v>
      </c>
      <c r="C85" s="32"/>
      <c r="D85" s="32"/>
      <c r="E85" s="32"/>
      <c r="F85" s="63"/>
      <c r="G85" s="30"/>
    </row>
    <row r="86" spans="2:7" x14ac:dyDescent="0.25">
      <c r="B86" s="62" t="s">
        <v>48</v>
      </c>
      <c r="C86" s="32"/>
      <c r="D86" s="32"/>
      <c r="E86" s="32"/>
      <c r="F86" s="63"/>
      <c r="G86" s="30"/>
    </row>
    <row r="87" spans="2:7" ht="15.75" thickBot="1" x14ac:dyDescent="0.3">
      <c r="B87" s="64" t="s">
        <v>49</v>
      </c>
      <c r="C87" s="65"/>
      <c r="D87" s="65"/>
      <c r="E87" s="65"/>
      <c r="F87" s="66"/>
      <c r="G87" s="30"/>
    </row>
    <row r="88" spans="2:7" x14ac:dyDescent="0.25">
      <c r="B88" s="57"/>
      <c r="C88" s="32"/>
      <c r="D88" s="32"/>
      <c r="E88" s="32"/>
      <c r="F88" s="32"/>
      <c r="G88" s="30"/>
    </row>
    <row r="89" spans="2:7" ht="15.75" thickBot="1" x14ac:dyDescent="0.3">
      <c r="B89" s="128" t="s">
        <v>50</v>
      </c>
      <c r="C89" s="129"/>
      <c r="D89" s="56"/>
      <c r="E89" s="25"/>
      <c r="F89" s="25"/>
      <c r="G89" s="30"/>
    </row>
    <row r="90" spans="2:7" x14ac:dyDescent="0.25">
      <c r="B90" s="49" t="s">
        <v>35</v>
      </c>
      <c r="C90" s="26" t="s">
        <v>51</v>
      </c>
      <c r="D90" s="50" t="s">
        <v>52</v>
      </c>
      <c r="E90" s="25"/>
      <c r="F90" s="25"/>
      <c r="G90" s="30"/>
    </row>
    <row r="91" spans="2:7" x14ac:dyDescent="0.25">
      <c r="B91" s="51" t="s">
        <v>53</v>
      </c>
      <c r="C91" s="27">
        <f>G28</f>
        <v>11816000</v>
      </c>
      <c r="D91" s="52">
        <f>(C91/C97)</f>
        <v>0.437016883401669</v>
      </c>
      <c r="E91" s="25"/>
      <c r="F91" s="25"/>
      <c r="G91" s="30"/>
    </row>
    <row r="92" spans="2:7" x14ac:dyDescent="0.25">
      <c r="B92" s="51" t="s">
        <v>54</v>
      </c>
      <c r="C92" s="27">
        <f>G33</f>
        <v>0</v>
      </c>
      <c r="D92" s="52">
        <f>C92/C97</f>
        <v>0</v>
      </c>
      <c r="E92" s="25"/>
      <c r="F92" s="25"/>
      <c r="G92" s="30"/>
    </row>
    <row r="93" spans="2:7" x14ac:dyDescent="0.25">
      <c r="B93" s="51" t="s">
        <v>55</v>
      </c>
      <c r="C93" s="27">
        <f>G40</f>
        <v>527200</v>
      </c>
      <c r="D93" s="52">
        <f>(C93/C97)</f>
        <v>1.9498586740805679E-2</v>
      </c>
      <c r="E93" s="25"/>
      <c r="F93" s="25"/>
      <c r="G93" s="30"/>
    </row>
    <row r="94" spans="2:7" x14ac:dyDescent="0.25">
      <c r="B94" s="51" t="s">
        <v>28</v>
      </c>
      <c r="C94" s="27">
        <f>G67</f>
        <v>13407140</v>
      </c>
      <c r="D94" s="52">
        <f>(C94/C97)</f>
        <v>0.49586548223847771</v>
      </c>
      <c r="E94" s="25"/>
      <c r="F94" s="25"/>
      <c r="G94" s="30"/>
    </row>
    <row r="95" spans="2:7" x14ac:dyDescent="0.25">
      <c r="B95" s="51" t="s">
        <v>56</v>
      </c>
      <c r="C95" s="27">
        <f>G72</f>
        <v>0</v>
      </c>
      <c r="D95" s="52">
        <f>(C95/C97)</f>
        <v>0</v>
      </c>
      <c r="E95" s="29"/>
      <c r="F95" s="29"/>
      <c r="G95" s="30"/>
    </row>
    <row r="96" spans="2:7" x14ac:dyDescent="0.25">
      <c r="B96" s="51" t="s">
        <v>57</v>
      </c>
      <c r="C96" s="27">
        <f>G75</f>
        <v>1287517</v>
      </c>
      <c r="D96" s="52">
        <f>(C96/C97)</f>
        <v>4.7619047619047616E-2</v>
      </c>
      <c r="E96" s="29"/>
      <c r="F96" s="29"/>
      <c r="G96" s="30"/>
    </row>
    <row r="97" spans="2:7" ht="15.75" thickBot="1" x14ac:dyDescent="0.3">
      <c r="B97" s="53" t="s">
        <v>58</v>
      </c>
      <c r="C97" s="54">
        <f>SUM(C91:C96)</f>
        <v>27037857</v>
      </c>
      <c r="D97" s="55">
        <f>SUM(D91:D96)</f>
        <v>1</v>
      </c>
      <c r="E97" s="29"/>
      <c r="F97" s="29"/>
      <c r="G97" s="30"/>
    </row>
    <row r="98" spans="2:7" x14ac:dyDescent="0.25">
      <c r="B98" s="47"/>
      <c r="C98" s="34"/>
      <c r="D98" s="34"/>
      <c r="E98" s="34"/>
      <c r="F98" s="34"/>
      <c r="G98" s="30"/>
    </row>
    <row r="99" spans="2:7" x14ac:dyDescent="0.25">
      <c r="B99" s="48"/>
      <c r="C99" s="34"/>
      <c r="D99" s="34"/>
      <c r="E99" s="34"/>
      <c r="F99" s="34"/>
      <c r="G99" s="30"/>
    </row>
    <row r="100" spans="2:7" ht="15.75" thickBot="1" x14ac:dyDescent="0.3">
      <c r="B100" s="68"/>
      <c r="C100" s="69" t="s">
        <v>75</v>
      </c>
      <c r="D100" s="70"/>
      <c r="E100" s="71"/>
      <c r="F100" s="28"/>
      <c r="G100" s="30"/>
    </row>
    <row r="101" spans="2:7" x14ac:dyDescent="0.25">
      <c r="B101" s="72" t="s">
        <v>62</v>
      </c>
      <c r="C101" s="124">
        <v>30000</v>
      </c>
      <c r="D101" s="124">
        <v>40000</v>
      </c>
      <c r="E101" s="125">
        <v>50000</v>
      </c>
      <c r="F101" s="67"/>
      <c r="G101" s="31"/>
    </row>
    <row r="102" spans="2:7" ht="15.75" thickBot="1" x14ac:dyDescent="0.3">
      <c r="B102" s="53" t="s">
        <v>63</v>
      </c>
      <c r="C102" s="54">
        <f>(G76/C101)</f>
        <v>901.26189999999997</v>
      </c>
      <c r="D102" s="54">
        <f>(G76/D101)</f>
        <v>675.94642499999998</v>
      </c>
      <c r="E102" s="73">
        <f>(G76/E101)</f>
        <v>540.75714000000005</v>
      </c>
      <c r="F102" s="67"/>
      <c r="G102" s="31"/>
    </row>
    <row r="103" spans="2:7" x14ac:dyDescent="0.25">
      <c r="B103" s="58" t="s">
        <v>59</v>
      </c>
      <c r="C103" s="32"/>
      <c r="D103" s="32"/>
      <c r="E103" s="32"/>
      <c r="F103" s="32"/>
      <c r="G103" s="32"/>
    </row>
  </sheetData>
  <mergeCells count="8">
    <mergeCell ref="B16:G16"/>
    <mergeCell ref="B89:C89"/>
    <mergeCell ref="E8:F8"/>
    <mergeCell ref="E9:F9"/>
    <mergeCell ref="E10:F10"/>
    <mergeCell ref="E12:F12"/>
    <mergeCell ref="E13:F13"/>
    <mergeCell ref="E14:F14"/>
  </mergeCells>
  <pageMargins left="0.70866141732283472" right="0.70866141732283472" top="0.74803149606299213" bottom="0.74803149606299213" header="0.31496062992125984" footer="0.31496062992125984"/>
  <pageSetup paperSize="145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Frutilla estab.</vt:lpstr>
      <vt:lpstr>'Frutilla estab.'!Área_de_impresión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2023-03-10T14:46:49Z</cp:lastPrinted>
  <dcterms:created xsi:type="dcterms:W3CDTF">2020-11-27T12:49:26Z</dcterms:created>
  <dcterms:modified xsi:type="dcterms:W3CDTF">2023-03-10T14:46:50Z</dcterms:modified>
</cp:coreProperties>
</file>