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0" yWindow="0" windowWidth="20325" windowHeight="9435"/>
  </bookViews>
  <sheets>
    <sheet name="FRUTILLA ESTABLECIMIEN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54" i="1" l="1"/>
  <c r="G35" i="1" l="1"/>
  <c r="G55" i="1" l="1"/>
  <c r="G56" i="1"/>
  <c r="G44" i="1"/>
  <c r="D25" i="1"/>
  <c r="G12" i="1"/>
  <c r="G57" i="1" l="1"/>
  <c r="D86" i="1"/>
  <c r="G36" i="1"/>
  <c r="G37" i="1"/>
  <c r="G38" i="1"/>
  <c r="G46" i="1"/>
  <c r="G47" i="1"/>
  <c r="G48" i="1"/>
  <c r="G22" i="1"/>
  <c r="G23" i="1"/>
  <c r="G24" i="1"/>
  <c r="G25" i="1"/>
  <c r="G21" i="1"/>
  <c r="G26" i="1" l="1"/>
  <c r="C76" i="1" s="1"/>
  <c r="G39" i="1"/>
  <c r="C78" i="1" s="1"/>
  <c r="G50" i="1"/>
  <c r="C79" i="1" s="1"/>
  <c r="C80" i="1"/>
  <c r="C77" i="1" l="1"/>
  <c r="G62" i="1"/>
  <c r="G59" i="1" l="1"/>
  <c r="G60" i="1" s="1"/>
  <c r="C81" i="1" s="1"/>
  <c r="G61" i="1" l="1"/>
  <c r="D87" i="1" s="1"/>
  <c r="C82" i="1"/>
  <c r="D76" i="1" s="1"/>
  <c r="C87" i="1" l="1"/>
  <c r="E87" i="1"/>
  <c r="G63" i="1"/>
  <c r="D81" i="1"/>
  <c r="D79" i="1"/>
  <c r="D80" i="1"/>
  <c r="D78" i="1"/>
  <c r="D82" i="1" l="1"/>
</calcChain>
</file>

<file path=xl/sharedStrings.xml><?xml version="1.0" encoding="utf-8"?>
<sst xmlns="http://schemas.openxmlformats.org/spreadsheetml/2006/main" count="144" uniqueCount="106">
  <si>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</si>
  <si>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</si>
  <si>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</si>
  <si>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</si>
  <si>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</si>
  <si>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</si>
  <si>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</si>
  <si>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</si>
  <si>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</si>
  <si>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</si>
  <si>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</si>
  <si>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</si>
  <si>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</si>
  <si>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</si>
  <si>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</si>
  <si>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</si>
  <si>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</si>
  <si>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</si>
  <si>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</si>
  <si>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</si>
  <si>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</si>
  <si>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</si>
  <si>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</si>
  <si>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</si>
  <si>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</si>
  <si>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</si>
  <si>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</si>
  <si>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</si>
  <si>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</si>
  <si>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</si>
  <si>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</si>
  <si>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</si>
  <si>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</si>
  <si>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</si>
  <si>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</si>
  <si>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</si>
  <si>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</si>
  <si>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</si>
  <si>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</si>
  <si>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</si>
  <si>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</si>
  <si>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</si>
  <si>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</si>
  <si>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</si>
  <si>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</si>
  <si>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</si>
  <si>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</si>
  <si>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</si>
  <si>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</si>
  <si>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</si>
  <si>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</si>
  <si>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</si>
  <si>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</si>
  <si>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</si>
  <si>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</si>
  <si>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</si>
  <si>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</si>
  <si>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</si>
  <si>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</si>
  <si>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Rastraje</t>
  </si>
  <si>
    <t>kg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</si>
  <si>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</si>
  <si>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</si>
  <si>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</si>
  <si>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</si>
  <si>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</si>
  <si>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Lolol</t>
  </si>
  <si>
    <t>Lolol - Pumanque - Paredones</t>
  </si>
  <si>
    <t>Oct.- Feb.</t>
  </si>
  <si>
    <t>Mercado interno</t>
  </si>
  <si>
    <t>Sept. - Abr.</t>
  </si>
  <si>
    <t>Sequía, heladas e incendio</t>
  </si>
  <si>
    <t>Aplicación de fertilizantes base</t>
  </si>
  <si>
    <t>Octubre</t>
  </si>
  <si>
    <t>Terminación de camellones de plantación</t>
  </si>
  <si>
    <t>Noviembre</t>
  </si>
  <si>
    <t>Romper mulch plástico</t>
  </si>
  <si>
    <t>Enero</t>
  </si>
  <si>
    <t>Plantación</t>
  </si>
  <si>
    <t>Febrero</t>
  </si>
  <si>
    <t>Cosecha</t>
  </si>
  <si>
    <t>Oct-Nov</t>
  </si>
  <si>
    <t>Subsolado</t>
  </si>
  <si>
    <t>Aplicación de guano</t>
  </si>
  <si>
    <t>Construcción de camellones plantación, instalacion mulch y cinta riego (tractor)</t>
  </si>
  <si>
    <t>SEMILLAS O PLANTAS</t>
  </si>
  <si>
    <t>Plantas</t>
  </si>
  <si>
    <t>c/u</t>
  </si>
  <si>
    <t>FERTILIZANTES</t>
  </si>
  <si>
    <t>Guano de broiler</t>
  </si>
  <si>
    <t>m3</t>
  </si>
  <si>
    <t>Fosfato diamónico</t>
  </si>
  <si>
    <t>Sulfato de potasio granulado</t>
  </si>
  <si>
    <t>Foliares, fitosanitarios</t>
  </si>
  <si>
    <t>Cinta de riego</t>
  </si>
  <si>
    <t>Diciembre</t>
  </si>
  <si>
    <t>Mulch plástico</t>
  </si>
  <si>
    <t>Rollo 1.000 m</t>
  </si>
  <si>
    <t>Cajas/envases</t>
  </si>
  <si>
    <t xml:space="preserve">Un </t>
  </si>
  <si>
    <t>Octubre-Noviembre</t>
  </si>
  <si>
    <t>Octubre-Marzo</t>
  </si>
  <si>
    <t>Rollo de 2.500 m</t>
  </si>
  <si>
    <t>FRUTILLA ESTABLECIMIENTO</t>
  </si>
  <si>
    <t>RENDIMIENTO (kilos/ha)</t>
  </si>
  <si>
    <t>PRECIO ESPERADO ($/kilos)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</si>
</sst>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16"/>
        <bgColor auto="1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3" fillId="0" borderId="15"/>
    <xf numFmtId="0" fontId="13" fillId="0" borderId="15"/>
    <xf numFmtId="166" fontId="13" fillId="0" borderId="15" applyFont="0" applyFill="0" applyBorder="0" applyAlignment="0" applyProtection="0"/>
    <xf numFmtId="166" fontId="13" fillId="0" borderId="15" applyFont="0" applyFill="0" applyBorder="0" applyAlignment="0" applyProtection="0"/>
    <xf numFmtId="0" fontId="13" fillId="0" borderId="15"/>
    <xf numFmtId="0" fontId="1" fillId="0" borderId="15"/>
    <xf numFmtId="41" fontId="18" fillId="0" borderId="0" applyFont="0" applyFill="0" applyBorder="0" applyAlignment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11" fillId="6" borderId="15" xfId="0" applyFont="1" applyFill="1" applyBorder="1" applyAlignment="1"/>
    <xf numFmtId="0" fontId="6" fillId="6" borderId="15" xfId="0" applyFont="1" applyFill="1" applyBorder="1" applyAlignment="1">
      <alignment vertical="center"/>
    </xf>
    <xf numFmtId="0" fontId="11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11" fillId="2" borderId="15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11" fillId="2" borderId="30" xfId="0" applyFont="1" applyFill="1" applyBorder="1" applyAlignment="1"/>
    <xf numFmtId="0" fontId="11" fillId="2" borderId="31" xfId="0" applyFont="1" applyFill="1" applyBorder="1" applyAlignment="1"/>
    <xf numFmtId="49" fontId="11" fillId="2" borderId="32" xfId="0" applyNumberFormat="1" applyFont="1" applyFill="1" applyBorder="1" applyAlignment="1">
      <alignment vertical="center"/>
    </xf>
    <xf numFmtId="0" fontId="11" fillId="2" borderId="33" xfId="0" applyFont="1" applyFill="1" applyBorder="1" applyAlignment="1"/>
    <xf numFmtId="49" fontId="11" fillId="2" borderId="34" xfId="0" applyNumberFormat="1" applyFont="1" applyFill="1" applyBorder="1" applyAlignment="1">
      <alignment vertical="center"/>
    </xf>
    <xf numFmtId="0" fontId="11" fillId="2" borderId="35" xfId="0" applyFont="1" applyFill="1" applyBorder="1" applyAlignment="1"/>
    <xf numFmtId="0" fontId="11" fillId="2" borderId="36" xfId="0" applyFont="1" applyFill="1" applyBorder="1" applyAlignment="1"/>
    <xf numFmtId="0" fontId="9" fillId="6" borderId="15" xfId="0" applyFont="1" applyFill="1" applyBorder="1" applyAlignment="1">
      <alignment vertical="center"/>
    </xf>
    <xf numFmtId="0" fontId="0" fillId="0" borderId="15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 vertical="center"/>
    </xf>
    <xf numFmtId="164" fontId="12" fillId="2" borderId="15" xfId="0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4" fillId="2" borderId="6" xfId="0" applyFont="1" applyFill="1" applyBorder="1" applyAlignment="1">
      <alignment wrapText="1"/>
    </xf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4" fillId="2" borderId="7" xfId="0" applyFont="1" applyFill="1" applyBorder="1" applyAlignment="1">
      <alignment horizontal="right" wrapText="1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>
      <alignment horizontal="right"/>
    </xf>
    <xf numFmtId="49" fontId="15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3" fontId="4" fillId="2" borderId="14" xfId="0" applyNumberFormat="1" applyFont="1" applyFill="1" applyBorder="1" applyAlignment="1">
      <alignment horizontal="right"/>
    </xf>
    <xf numFmtId="49" fontId="15" fillId="3" borderId="39" xfId="0" applyNumberFormat="1" applyFont="1" applyFill="1" applyBorder="1" applyAlignment="1">
      <alignment horizontal="center" vertical="center" wrapText="1"/>
    </xf>
    <xf numFmtId="49" fontId="15" fillId="3" borderId="39" xfId="0" applyNumberFormat="1" applyFont="1" applyFill="1" applyBorder="1" applyAlignment="1">
      <alignment horizontal="right" vertical="center" wrapText="1"/>
    </xf>
    <xf numFmtId="0" fontId="4" fillId="2" borderId="40" xfId="0" applyFont="1" applyFill="1" applyBorder="1" applyAlignment="1"/>
    <xf numFmtId="0" fontId="4" fillId="2" borderId="41" xfId="0" applyFont="1" applyFill="1" applyBorder="1" applyAlignment="1"/>
    <xf numFmtId="0" fontId="4" fillId="2" borderId="41" xfId="0" applyFont="1" applyFill="1" applyBorder="1" applyAlignment="1">
      <alignment horizontal="center"/>
    </xf>
    <xf numFmtId="3" fontId="4" fillId="2" borderId="41" xfId="0" applyNumberFormat="1" applyFont="1" applyFill="1" applyBorder="1" applyAlignment="1"/>
    <xf numFmtId="3" fontId="4" fillId="2" borderId="41" xfId="0" applyNumberFormat="1" applyFont="1" applyFill="1" applyBorder="1" applyAlignment="1">
      <alignment horizontal="right"/>
    </xf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3" fontId="4" fillId="2" borderId="18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vertical="center"/>
    </xf>
    <xf numFmtId="0" fontId="4" fillId="8" borderId="28" xfId="0" applyFont="1" applyFill="1" applyBorder="1" applyAlignment="1"/>
    <xf numFmtId="0" fontId="4" fillId="6" borderId="15" xfId="0" applyFont="1" applyFill="1" applyBorder="1" applyAlignment="1"/>
    <xf numFmtId="49" fontId="14" fillId="7" borderId="19" xfId="0" applyNumberFormat="1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horizontal="center" vertical="center"/>
    </xf>
    <xf numFmtId="49" fontId="4" fillId="7" borderId="20" xfId="0" applyNumberFormat="1" applyFont="1" applyFill="1" applyBorder="1" applyAlignment="1">
      <alignment horizontal="center"/>
    </xf>
    <xf numFmtId="49" fontId="14" fillId="2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9" fontId="4" fillId="2" borderId="22" xfId="0" applyNumberFormat="1" applyFont="1" applyFill="1" applyBorder="1" applyAlignment="1"/>
    <xf numFmtId="165" fontId="14" fillId="2" borderId="5" xfId="0" applyNumberFormat="1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49" fontId="14" fillId="7" borderId="23" xfId="0" applyNumberFormat="1" applyFont="1" applyFill="1" applyBorder="1" applyAlignment="1">
      <alignment vertical="center"/>
    </xf>
    <xf numFmtId="165" fontId="14" fillId="7" borderId="24" xfId="0" applyNumberFormat="1" applyFont="1" applyFill="1" applyBorder="1" applyAlignment="1">
      <alignment vertical="center"/>
    </xf>
    <xf numFmtId="9" fontId="14" fillId="7" borderId="2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49" fontId="14" fillId="7" borderId="37" xfId="0" applyNumberFormat="1" applyFont="1" applyFill="1" applyBorder="1" applyAlignment="1">
      <alignment vertical="center"/>
    </xf>
    <xf numFmtId="3" fontId="14" fillId="7" borderId="38" xfId="0" applyNumberFormat="1" applyFont="1" applyFill="1" applyBorder="1" applyAlignment="1">
      <alignment vertical="center"/>
    </xf>
    <xf numFmtId="165" fontId="14" fillId="7" borderId="25" xfId="0" applyNumberFormat="1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17" fillId="8" borderId="42" xfId="0" applyNumberFormat="1" applyFont="1" applyFill="1" applyBorder="1" applyAlignment="1">
      <alignment horizontal="center" vertical="center"/>
    </xf>
    <xf numFmtId="49" fontId="17" fillId="8" borderId="43" xfId="0" applyNumberFormat="1" applyFont="1" applyFill="1" applyBorder="1" applyAlignment="1">
      <alignment horizontal="center" vertical="center"/>
    </xf>
    <xf numFmtId="49" fontId="17" fillId="8" borderId="44" xfId="0" applyNumberFormat="1" applyFont="1" applyFill="1" applyBorder="1" applyAlignment="1">
      <alignment horizontal="center" vertical="center"/>
    </xf>
    <xf numFmtId="49" fontId="17" fillId="8" borderId="26" xfId="0" applyNumberFormat="1" applyFont="1" applyFill="1" applyBorder="1" applyAlignment="1">
      <alignment vertical="center"/>
    </xf>
    <xf numFmtId="0" fontId="14" fillId="8" borderId="27" xfId="0" applyFont="1" applyFill="1" applyBorder="1" applyAlignment="1">
      <alignment vertical="center"/>
    </xf>
    <xf numFmtId="49" fontId="2" fillId="3" borderId="46" xfId="0" applyNumberFormat="1" applyFont="1" applyFill="1" applyBorder="1" applyAlignment="1">
      <alignment vertical="center" wrapText="1"/>
    </xf>
    <xf numFmtId="0" fontId="19" fillId="0" borderId="47" xfId="0" applyFont="1" applyFill="1" applyBorder="1" applyAlignment="1">
      <alignment horizontal="right"/>
    </xf>
    <xf numFmtId="0" fontId="3" fillId="2" borderId="48" xfId="0" applyFont="1" applyFill="1" applyBorder="1"/>
    <xf numFmtId="49" fontId="20" fillId="3" borderId="49" xfId="0" applyNumberFormat="1" applyFont="1" applyFill="1" applyBorder="1" applyAlignment="1">
      <alignment wrapText="1"/>
    </xf>
    <xf numFmtId="0" fontId="20" fillId="4" borderId="49" xfId="0" applyFont="1" applyFill="1" applyBorder="1" applyAlignment="1">
      <alignment wrapText="1"/>
    </xf>
    <xf numFmtId="3" fontId="3" fillId="2" borderId="49" xfId="0" applyNumberFormat="1" applyFont="1" applyFill="1" applyBorder="1" applyAlignment="1"/>
    <xf numFmtId="49" fontId="4" fillId="2" borderId="46" xfId="0" applyNumberFormat="1" applyFont="1" applyFill="1" applyBorder="1" applyAlignment="1">
      <alignment vertical="center" wrapText="1"/>
    </xf>
    <xf numFmtId="0" fontId="21" fillId="2" borderId="48" xfId="0" applyFont="1" applyFill="1" applyBorder="1"/>
    <xf numFmtId="49" fontId="4" fillId="2" borderId="49" xfId="0" applyNumberFormat="1" applyFont="1" applyFill="1" applyBorder="1" applyAlignment="1">
      <alignment wrapText="1"/>
    </xf>
    <xf numFmtId="0" fontId="4" fillId="2" borderId="49" xfId="0" applyFont="1" applyFill="1" applyBorder="1" applyAlignment="1">
      <alignment wrapText="1"/>
    </xf>
    <xf numFmtId="49" fontId="4" fillId="2" borderId="49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wrapText="1"/>
    </xf>
    <xf numFmtId="0" fontId="4" fillId="2" borderId="50" xfId="0" applyFont="1" applyFill="1" applyBorder="1" applyAlignment="1">
      <alignment wrapText="1"/>
    </xf>
    <xf numFmtId="41" fontId="4" fillId="2" borderId="49" xfId="7" applyFont="1" applyFill="1" applyBorder="1" applyAlignment="1"/>
    <xf numFmtId="49" fontId="4" fillId="2" borderId="49" xfId="0" applyNumberFormat="1" applyFont="1" applyFill="1" applyBorder="1" applyAlignment="1">
      <alignment horizontal="right" wrapText="1"/>
    </xf>
    <xf numFmtId="0" fontId="21" fillId="2" borderId="51" xfId="0" applyFont="1" applyFill="1" applyBorder="1"/>
    <xf numFmtId="49" fontId="4" fillId="0" borderId="52" xfId="0" applyNumberFormat="1" applyFont="1" applyFill="1" applyBorder="1" applyAlignment="1"/>
    <xf numFmtId="0" fontId="4" fillId="0" borderId="53" xfId="0" applyFont="1" applyFill="1" applyBorder="1" applyAlignment="1"/>
    <xf numFmtId="3" fontId="4" fillId="2" borderId="54" xfId="0" applyNumberFormat="1" applyFont="1" applyFill="1" applyBorder="1" applyAlignment="1">
      <alignment horizontal="right" wrapText="1"/>
    </xf>
    <xf numFmtId="0" fontId="19" fillId="0" borderId="47" xfId="0" applyFont="1" applyFill="1" applyBorder="1" applyAlignment="1">
      <alignment horizontal="right" wrapText="1"/>
    </xf>
    <xf numFmtId="49" fontId="4" fillId="2" borderId="55" xfId="0" applyNumberFormat="1" applyFont="1" applyFill="1" applyBorder="1" applyAlignment="1">
      <alignment wrapText="1"/>
    </xf>
    <xf numFmtId="0" fontId="4" fillId="2" borderId="55" xfId="0" applyFont="1" applyFill="1" applyBorder="1" applyAlignment="1">
      <alignment wrapText="1"/>
    </xf>
    <xf numFmtId="17" fontId="22" fillId="9" borderId="56" xfId="6" applyNumberFormat="1" applyFont="1" applyFill="1" applyBorder="1" applyAlignment="1">
      <alignment horizontal="right"/>
    </xf>
    <xf numFmtId="49" fontId="4" fillId="2" borderId="49" xfId="0" applyNumberFormat="1" applyFont="1" applyFill="1" applyBorder="1" applyAlignment="1"/>
    <xf numFmtId="0" fontId="4" fillId="2" borderId="49" xfId="0" applyFont="1" applyFill="1" applyBorder="1" applyAlignment="1"/>
    <xf numFmtId="0" fontId="0" fillId="2" borderId="57" xfId="0" applyFont="1" applyFill="1" applyBorder="1" applyAlignment="1"/>
    <xf numFmtId="49" fontId="2" fillId="5" borderId="58" xfId="0" applyNumberFormat="1" applyFont="1" applyFill="1" applyBorder="1" applyAlignment="1">
      <alignment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vertical="center"/>
    </xf>
    <xf numFmtId="49" fontId="2" fillId="3" borderId="58" xfId="0" applyNumberFormat="1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/>
    <xf numFmtId="0" fontId="4" fillId="2" borderId="58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vertical="center"/>
    </xf>
    <xf numFmtId="0" fontId="4" fillId="0" borderId="0" xfId="0" applyNumberFormat="1" applyFont="1" applyAlignment="1"/>
    <xf numFmtId="0" fontId="4" fillId="0" borderId="0" xfId="0" applyFont="1" applyAlignment="1"/>
    <xf numFmtId="3" fontId="5" fillId="3" borderId="11" xfId="0" applyNumberFormat="1" applyFont="1" applyFill="1" applyBorder="1" applyAlignment="1">
      <alignment horizontal="right" vertical="center"/>
    </xf>
    <xf numFmtId="0" fontId="14" fillId="2" borderId="58" xfId="0" applyFont="1" applyFill="1" applyBorder="1" applyAlignment="1">
      <alignment vertical="center"/>
    </xf>
    <xf numFmtId="49" fontId="2" fillId="5" borderId="61" xfId="0" applyNumberFormat="1" applyFont="1" applyFill="1" applyBorder="1" applyAlignment="1">
      <alignment vertical="center"/>
    </xf>
    <xf numFmtId="0" fontId="2" fillId="5" borderId="62" xfId="0" applyFont="1" applyFill="1" applyBorder="1" applyAlignment="1">
      <alignment vertical="center"/>
    </xf>
    <xf numFmtId="164" fontId="2" fillId="5" borderId="63" xfId="0" applyNumberFormat="1" applyFont="1" applyFill="1" applyBorder="1" applyAlignment="1">
      <alignment vertical="center"/>
    </xf>
    <xf numFmtId="49" fontId="2" fillId="3" borderId="64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vertical="center"/>
    </xf>
    <xf numFmtId="164" fontId="2" fillId="3" borderId="65" xfId="0" applyNumberFormat="1" applyFont="1" applyFill="1" applyBorder="1" applyAlignment="1">
      <alignment vertical="center"/>
    </xf>
    <xf numFmtId="49" fontId="2" fillId="5" borderId="64" xfId="0" applyNumberFormat="1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164" fontId="2" fillId="5" borderId="65" xfId="0" applyNumberFormat="1" applyFont="1" applyFill="1" applyBorder="1" applyAlignment="1">
      <alignment vertical="center"/>
    </xf>
    <xf numFmtId="49" fontId="2" fillId="5" borderId="66" xfId="0" applyNumberFormat="1" applyFont="1" applyFill="1" applyBorder="1" applyAlignment="1">
      <alignment vertical="center"/>
    </xf>
    <xf numFmtId="0" fontId="6" fillId="5" borderId="67" xfId="0" applyFont="1" applyFill="1" applyBorder="1" applyAlignment="1">
      <alignment vertical="center"/>
    </xf>
    <xf numFmtId="164" fontId="2" fillId="10" borderId="45" xfId="0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vertical="center" wrapText="1"/>
    </xf>
  </cellXfs>
  <cellStyles count="8">
    <cellStyle name="Millares [0]" xfId="7" builtinId="6"/>
    <cellStyle name="Millares 4" xfId="3"/>
    <cellStyle name="Millares 6" xfId="4"/>
    <cellStyle name="Normal" xfId="0" builtinId="0"/>
    <cellStyle name="Normal 2" xfId="1"/>
    <cellStyle name="Normal 2 3" xfId="5"/>
    <cellStyle name="Normal 4" xfId="6"/>
    <cellStyle name="Normal 6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</xdr:colOff>
      <xdr:row>0</xdr:row>
      <xdr:rowOff>161925</xdr:rowOff>
    </xdr:from>
    <xdr:to>
      <xdr:col>6</xdr:col>
      <xdr:colOff>839492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" y="161925"/>
          <a:ext cx="6900137" cy="119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B4" zoomScale="118" zoomScaleNormal="118" workbookViewId="0">
      <selection activeCell="C22" sqref="C22"/>
    </sheetView>
  </sheetViews>
  <sheetFormatPr baseColWidth="10" defaultColWidth="10.85546875" defaultRowHeight="11.25" customHeight="1"/>
  <cols>
    <col min="1" max="1" width="7.28515625" style="1" customWidth="1"/>
    <col min="2" max="3" width="21.42578125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7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1"/>
    </row>
    <row r="2" spans="1:7" ht="15" customHeight="1">
      <c r="A2" s="2"/>
      <c r="B2" s="2"/>
      <c r="C2" s="2"/>
      <c r="D2" s="2"/>
      <c r="E2" s="2"/>
      <c r="F2" s="2"/>
      <c r="G2" s="31"/>
    </row>
    <row r="3" spans="1:7" ht="15" customHeight="1">
      <c r="A3" s="2"/>
      <c r="B3" s="2"/>
      <c r="C3" s="2"/>
      <c r="D3" s="2"/>
      <c r="E3" s="2"/>
      <c r="F3" s="2"/>
      <c r="G3" s="31"/>
    </row>
    <row r="4" spans="1:7" ht="15" customHeight="1">
      <c r="A4" s="2"/>
      <c r="B4" s="2"/>
      <c r="C4" s="2"/>
      <c r="D4" s="2"/>
      <c r="E4" s="2"/>
      <c r="F4" s="2"/>
      <c r="G4" s="31"/>
    </row>
    <row r="5" spans="1:7" ht="15" customHeight="1">
      <c r="A5" s="2"/>
      <c r="B5" s="2"/>
      <c r="C5" s="2"/>
      <c r="D5" s="2"/>
      <c r="E5" s="2"/>
      <c r="F5" s="2"/>
      <c r="G5" s="31"/>
    </row>
    <row r="6" spans="1:7" ht="15" customHeight="1">
      <c r="A6" s="2"/>
      <c r="B6" s="2"/>
      <c r="C6" s="2"/>
      <c r="D6" s="2"/>
      <c r="E6" s="2"/>
      <c r="F6" s="2"/>
      <c r="G6" s="31"/>
    </row>
    <row r="7" spans="1:7" ht="15" customHeight="1">
      <c r="A7" s="2"/>
      <c r="B7" s="2"/>
      <c r="C7" s="2"/>
      <c r="D7" s="2"/>
      <c r="E7" s="2"/>
      <c r="F7" s="2"/>
      <c r="G7" s="31"/>
    </row>
    <row r="8" spans="1:7" ht="15" customHeight="1">
      <c r="A8" s="2"/>
      <c r="B8" s="3"/>
      <c r="C8" s="4"/>
      <c r="D8" s="2"/>
      <c r="E8" s="4"/>
      <c r="F8" s="4"/>
      <c r="G8" s="32"/>
    </row>
    <row r="9" spans="1:7" ht="12" customHeight="1">
      <c r="A9" s="5"/>
      <c r="B9" s="99" t="s">
        <v>0</v>
      </c>
      <c r="C9" s="100" t="s">
        <v>103</v>
      </c>
      <c r="D9" s="101"/>
      <c r="E9" s="102" t="s">
        <v>104</v>
      </c>
      <c r="F9" s="103"/>
      <c r="G9" s="104">
        <v>45000</v>
      </c>
    </row>
    <row r="10" spans="1:7" ht="18" customHeight="1">
      <c r="A10" s="5"/>
      <c r="B10" s="105" t="s">
        <v>1</v>
      </c>
      <c r="C10" s="100"/>
      <c r="D10" s="106"/>
      <c r="E10" s="107" t="s">
        <v>2</v>
      </c>
      <c r="F10" s="108"/>
      <c r="G10" s="109" t="s">
        <v>68</v>
      </c>
    </row>
    <row r="11" spans="1:7" ht="18" customHeight="1">
      <c r="A11" s="5"/>
      <c r="B11" s="105" t="s">
        <v>3</v>
      </c>
      <c r="C11" s="109" t="s">
        <v>64</v>
      </c>
      <c r="D11" s="106"/>
      <c r="E11" s="110" t="s">
        <v>105</v>
      </c>
      <c r="F11" s="111"/>
      <c r="G11" s="112">
        <v>1000</v>
      </c>
    </row>
    <row r="12" spans="1:7" ht="11.25" customHeight="1">
      <c r="A12" s="5"/>
      <c r="B12" s="105" t="s">
        <v>4</v>
      </c>
      <c r="C12" s="113" t="s">
        <v>65</v>
      </c>
      <c r="D12" s="114"/>
      <c r="E12" s="115" t="s">
        <v>5</v>
      </c>
      <c r="F12" s="116"/>
      <c r="G12" s="117">
        <f>G9*G11</f>
        <v>45000000</v>
      </c>
    </row>
    <row r="13" spans="1:7" ht="11.25" customHeight="1">
      <c r="A13" s="5"/>
      <c r="B13" s="105" t="s">
        <v>6</v>
      </c>
      <c r="C13" s="118" t="s">
        <v>66</v>
      </c>
      <c r="D13" s="106"/>
      <c r="E13" s="119" t="s">
        <v>7</v>
      </c>
      <c r="F13" s="120"/>
      <c r="G13" s="109" t="s">
        <v>69</v>
      </c>
    </row>
    <row r="14" spans="1:7" ht="25.5">
      <c r="A14" s="5"/>
      <c r="B14" s="105" t="s">
        <v>8</v>
      </c>
      <c r="C14" s="113" t="s">
        <v>67</v>
      </c>
      <c r="D14" s="106"/>
      <c r="E14" s="107" t="s">
        <v>9</v>
      </c>
      <c r="F14" s="108"/>
      <c r="G14" s="109" t="s">
        <v>70</v>
      </c>
    </row>
    <row r="15" spans="1:7" ht="25.5" customHeight="1">
      <c r="A15" s="5"/>
      <c r="B15" s="105" t="s">
        <v>10</v>
      </c>
      <c r="C15" s="121">
        <v>44927</v>
      </c>
      <c r="D15" s="106"/>
      <c r="E15" s="122" t="s">
        <v>11</v>
      </c>
      <c r="F15" s="123"/>
      <c r="G15" s="113" t="s">
        <v>71</v>
      </c>
    </row>
    <row r="16" spans="1:7" ht="12" customHeight="1">
      <c r="A16" s="2"/>
      <c r="B16" s="38"/>
      <c r="C16" s="39"/>
      <c r="D16" s="40"/>
      <c r="E16" s="41"/>
      <c r="F16" s="41"/>
      <c r="G16" s="42"/>
    </row>
    <row r="17" spans="1:255" ht="12" customHeight="1">
      <c r="A17" s="6"/>
      <c r="B17" s="92" t="s">
        <v>12</v>
      </c>
      <c r="C17" s="93"/>
      <c r="D17" s="93"/>
      <c r="E17" s="93"/>
      <c r="F17" s="93"/>
      <c r="G17" s="93"/>
    </row>
    <row r="18" spans="1:255" ht="12" customHeight="1">
      <c r="A18" s="2"/>
      <c r="B18" s="7"/>
      <c r="C18" s="8"/>
      <c r="D18" s="8"/>
      <c r="E18" s="8"/>
      <c r="F18" s="9"/>
      <c r="G18" s="33"/>
    </row>
    <row r="19" spans="1:255" ht="12" customHeight="1">
      <c r="A19" s="124"/>
      <c r="B19" s="125" t="s">
        <v>13</v>
      </c>
      <c r="C19" s="126"/>
      <c r="D19" s="127"/>
      <c r="E19" s="127"/>
      <c r="F19" s="128"/>
      <c r="G19" s="128"/>
    </row>
    <row r="20" spans="1:255" ht="24" customHeight="1">
      <c r="A20" s="124"/>
      <c r="B20" s="129" t="s">
        <v>14</v>
      </c>
      <c r="C20" s="130" t="s">
        <v>15</v>
      </c>
      <c r="D20" s="130" t="s">
        <v>16</v>
      </c>
      <c r="E20" s="129" t="s">
        <v>17</v>
      </c>
      <c r="F20" s="130" t="s">
        <v>18</v>
      </c>
      <c r="G20" s="129" t="s">
        <v>19</v>
      </c>
    </row>
    <row r="21" spans="1:255" s="136" customFormat="1" ht="12" customHeight="1">
      <c r="A21" s="131"/>
      <c r="B21" s="132" t="s">
        <v>72</v>
      </c>
      <c r="C21" s="133" t="s">
        <v>20</v>
      </c>
      <c r="D21" s="133">
        <v>1</v>
      </c>
      <c r="E21" s="133" t="s">
        <v>73</v>
      </c>
      <c r="F21" s="134">
        <v>30000</v>
      </c>
      <c r="G21" s="134">
        <f>D21*F21</f>
        <v>30000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</row>
    <row r="22" spans="1:255" s="136" customFormat="1" ht="25.5">
      <c r="A22" s="131"/>
      <c r="B22" s="151" t="s">
        <v>74</v>
      </c>
      <c r="C22" s="133" t="s">
        <v>20</v>
      </c>
      <c r="D22" s="133">
        <v>35</v>
      </c>
      <c r="E22" s="133" t="s">
        <v>75</v>
      </c>
      <c r="F22" s="134">
        <v>30000</v>
      </c>
      <c r="G22" s="134">
        <f t="shared" ref="G22:G25" si="0">D22*F22</f>
        <v>1050000</v>
      </c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</row>
    <row r="23" spans="1:255" s="136" customFormat="1" ht="12" customHeight="1">
      <c r="A23" s="131"/>
      <c r="B23" s="132" t="s">
        <v>76</v>
      </c>
      <c r="C23" s="133" t="s">
        <v>20</v>
      </c>
      <c r="D23" s="133">
        <v>6.6666999999999996</v>
      </c>
      <c r="E23" s="133" t="s">
        <v>77</v>
      </c>
      <c r="F23" s="134">
        <v>30000</v>
      </c>
      <c r="G23" s="134">
        <f t="shared" si="0"/>
        <v>200001</v>
      </c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</row>
    <row r="24" spans="1:255" s="136" customFormat="1" ht="12" customHeight="1">
      <c r="A24" s="131"/>
      <c r="B24" s="132" t="s">
        <v>78</v>
      </c>
      <c r="C24" s="133" t="s">
        <v>20</v>
      </c>
      <c r="D24" s="133">
        <v>65</v>
      </c>
      <c r="E24" s="133" t="s">
        <v>79</v>
      </c>
      <c r="F24" s="134">
        <v>30000</v>
      </c>
      <c r="G24" s="134">
        <f t="shared" si="0"/>
        <v>1950000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</row>
    <row r="25" spans="1:255" s="136" customFormat="1" ht="12" customHeight="1">
      <c r="A25" s="131"/>
      <c r="B25" s="132" t="s">
        <v>80</v>
      </c>
      <c r="C25" s="133" t="s">
        <v>20</v>
      </c>
      <c r="D25" s="133">
        <f>60*7</f>
        <v>420</v>
      </c>
      <c r="E25" s="133" t="s">
        <v>81</v>
      </c>
      <c r="F25" s="134">
        <v>22000</v>
      </c>
      <c r="G25" s="134">
        <f t="shared" si="0"/>
        <v>9240000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</row>
    <row r="26" spans="1:255" ht="12" customHeight="1">
      <c r="A26" s="5"/>
      <c r="B26" s="10" t="s">
        <v>21</v>
      </c>
      <c r="C26" s="11"/>
      <c r="D26" s="11"/>
      <c r="E26" s="11"/>
      <c r="F26" s="58"/>
      <c r="G26" s="137">
        <f>SUM(G21:G25)</f>
        <v>12470001</v>
      </c>
    </row>
    <row r="27" spans="1:255" ht="12" customHeight="1">
      <c r="A27" s="2"/>
      <c r="B27" s="43"/>
      <c r="C27" s="44"/>
      <c r="D27" s="44"/>
      <c r="E27" s="44"/>
      <c r="F27" s="45"/>
      <c r="G27" s="46"/>
    </row>
    <row r="28" spans="1:255" ht="12" customHeight="1">
      <c r="A28" s="5"/>
      <c r="B28" s="47" t="s">
        <v>22</v>
      </c>
      <c r="C28" s="48"/>
      <c r="D28" s="49"/>
      <c r="E28" s="49"/>
      <c r="F28" s="50"/>
      <c r="G28" s="51"/>
    </row>
    <row r="29" spans="1:255" ht="24" customHeight="1">
      <c r="A29" s="5"/>
      <c r="B29" s="52" t="s">
        <v>14</v>
      </c>
      <c r="C29" s="53" t="s">
        <v>15</v>
      </c>
      <c r="D29" s="53" t="s">
        <v>16</v>
      </c>
      <c r="E29" s="52" t="s">
        <v>58</v>
      </c>
      <c r="F29" s="53" t="s">
        <v>18</v>
      </c>
      <c r="G29" s="52" t="s">
        <v>19</v>
      </c>
    </row>
    <row r="30" spans="1:255" ht="12" customHeight="1">
      <c r="A30" s="5"/>
      <c r="B30" s="54"/>
      <c r="C30" s="55" t="s">
        <v>58</v>
      </c>
      <c r="D30" s="55" t="s">
        <v>58</v>
      </c>
      <c r="E30" s="55" t="s">
        <v>58</v>
      </c>
      <c r="F30" s="56" t="s">
        <v>58</v>
      </c>
      <c r="G30" s="57"/>
    </row>
    <row r="31" spans="1:255" ht="12" customHeight="1">
      <c r="A31" s="5"/>
      <c r="B31" s="10" t="s">
        <v>23</v>
      </c>
      <c r="C31" s="11"/>
      <c r="D31" s="11"/>
      <c r="E31" s="11"/>
      <c r="F31" s="58"/>
      <c r="G31" s="137">
        <f>+G30</f>
        <v>0</v>
      </c>
    </row>
    <row r="32" spans="1:255" ht="12" customHeight="1">
      <c r="A32" s="2"/>
      <c r="B32" s="59"/>
      <c r="C32" s="60"/>
      <c r="D32" s="60"/>
      <c r="E32" s="60"/>
      <c r="F32" s="61"/>
      <c r="G32" s="62"/>
    </row>
    <row r="33" spans="1:255" ht="12" customHeight="1">
      <c r="A33" s="124"/>
      <c r="B33" s="125" t="s">
        <v>24</v>
      </c>
      <c r="C33" s="126"/>
      <c r="D33" s="127"/>
      <c r="E33" s="127"/>
      <c r="F33" s="128"/>
      <c r="G33" s="128"/>
    </row>
    <row r="34" spans="1:255" ht="24" customHeight="1">
      <c r="A34" s="124"/>
      <c r="B34" s="129" t="s">
        <v>14</v>
      </c>
      <c r="C34" s="130" t="s">
        <v>15</v>
      </c>
      <c r="D34" s="130" t="s">
        <v>16</v>
      </c>
      <c r="E34" s="129" t="s">
        <v>17</v>
      </c>
      <c r="F34" s="130" t="s">
        <v>18</v>
      </c>
      <c r="G34" s="129" t="s">
        <v>19</v>
      </c>
    </row>
    <row r="35" spans="1:255" s="136" customFormat="1" ht="12" customHeight="1">
      <c r="A35" s="131"/>
      <c r="B35" s="132" t="s">
        <v>82</v>
      </c>
      <c r="C35" s="133" t="s">
        <v>25</v>
      </c>
      <c r="D35" s="133">
        <v>2</v>
      </c>
      <c r="E35" s="133"/>
      <c r="F35" s="134">
        <v>250000</v>
      </c>
      <c r="G35" s="134">
        <f>D35*F35</f>
        <v>500000</v>
      </c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  <c r="IT35" s="135"/>
      <c r="IU35" s="135"/>
    </row>
    <row r="36" spans="1:255" s="136" customFormat="1" ht="12" customHeight="1">
      <c r="A36" s="131"/>
      <c r="B36" s="132" t="s">
        <v>59</v>
      </c>
      <c r="C36" s="133" t="s">
        <v>25</v>
      </c>
      <c r="D36" s="133">
        <v>2</v>
      </c>
      <c r="E36" s="133"/>
      <c r="F36" s="134">
        <v>150000</v>
      </c>
      <c r="G36" s="134">
        <f t="shared" ref="G36:G38" si="1">D36*F36</f>
        <v>300000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</row>
    <row r="37" spans="1:255" s="136" customFormat="1" ht="12" customHeight="1">
      <c r="A37" s="131"/>
      <c r="B37" s="132" t="s">
        <v>83</v>
      </c>
      <c r="C37" s="133" t="s">
        <v>25</v>
      </c>
      <c r="D37" s="133">
        <v>1</v>
      </c>
      <c r="E37" s="133"/>
      <c r="F37" s="134">
        <v>150000</v>
      </c>
      <c r="G37" s="134">
        <f t="shared" si="1"/>
        <v>150000</v>
      </c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</row>
    <row r="38" spans="1:255" s="136" customFormat="1" ht="12" customHeight="1">
      <c r="A38" s="131"/>
      <c r="B38" s="132" t="s">
        <v>84</v>
      </c>
      <c r="C38" s="133" t="s">
        <v>25</v>
      </c>
      <c r="D38" s="133">
        <v>1</v>
      </c>
      <c r="E38" s="133"/>
      <c r="F38" s="134">
        <v>150000</v>
      </c>
      <c r="G38" s="134">
        <f t="shared" si="1"/>
        <v>150000</v>
      </c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35"/>
      <c r="IU38" s="135"/>
    </row>
    <row r="39" spans="1:255" ht="12.75" customHeight="1">
      <c r="A39" s="5"/>
      <c r="B39" s="10" t="s">
        <v>26</v>
      </c>
      <c r="C39" s="11"/>
      <c r="D39" s="11"/>
      <c r="E39" s="11"/>
      <c r="F39" s="11"/>
      <c r="G39" s="137">
        <f>SUM(G35:G38)</f>
        <v>1100000</v>
      </c>
    </row>
    <row r="40" spans="1:255" ht="12" customHeight="1">
      <c r="A40" s="2"/>
      <c r="B40" s="59"/>
      <c r="C40" s="60"/>
      <c r="D40" s="60"/>
      <c r="E40" s="60"/>
      <c r="F40" s="61"/>
      <c r="G40" s="62"/>
    </row>
    <row r="41" spans="1:255" ht="12" customHeight="1">
      <c r="A41" s="5"/>
      <c r="B41" s="47" t="s">
        <v>27</v>
      </c>
      <c r="C41" s="48"/>
      <c r="D41" s="49"/>
      <c r="E41" s="49"/>
      <c r="F41" s="50"/>
      <c r="G41" s="51"/>
    </row>
    <row r="42" spans="1:255" ht="24" customHeight="1">
      <c r="A42" s="5"/>
      <c r="B42" s="63" t="s">
        <v>28</v>
      </c>
      <c r="C42" s="63" t="s">
        <v>29</v>
      </c>
      <c r="D42" s="63" t="s">
        <v>30</v>
      </c>
      <c r="E42" s="63" t="s">
        <v>17</v>
      </c>
      <c r="F42" s="63" t="s">
        <v>18</v>
      </c>
      <c r="G42" s="64" t="s">
        <v>19</v>
      </c>
      <c r="K42" s="30"/>
    </row>
    <row r="43" spans="1:255" s="136" customFormat="1" ht="12" customHeight="1">
      <c r="A43" s="131"/>
      <c r="B43" s="138" t="s">
        <v>85</v>
      </c>
      <c r="C43" s="133"/>
      <c r="D43" s="133"/>
      <c r="E43" s="133"/>
      <c r="F43" s="134"/>
      <c r="G43" s="134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/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/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5"/>
      <c r="HZ43" s="135"/>
      <c r="IA43" s="135"/>
      <c r="IB43" s="135"/>
      <c r="IC43" s="135"/>
      <c r="ID43" s="135"/>
      <c r="IE43" s="135"/>
      <c r="IF43" s="135"/>
      <c r="IG43" s="135"/>
      <c r="IH43" s="135"/>
      <c r="II43" s="135"/>
      <c r="IJ43" s="135"/>
      <c r="IK43" s="135"/>
      <c r="IL43" s="135"/>
      <c r="IM43" s="135"/>
      <c r="IN43" s="135"/>
      <c r="IO43" s="135"/>
      <c r="IP43" s="135"/>
      <c r="IQ43" s="135"/>
      <c r="IR43" s="135"/>
      <c r="IS43" s="135"/>
      <c r="IT43" s="135"/>
      <c r="IU43" s="135"/>
    </row>
    <row r="44" spans="1:255" s="136" customFormat="1" ht="12" customHeight="1">
      <c r="A44" s="131"/>
      <c r="B44" s="132" t="s">
        <v>86</v>
      </c>
      <c r="C44" s="133" t="s">
        <v>87</v>
      </c>
      <c r="D44" s="133">
        <v>40000</v>
      </c>
      <c r="E44" s="133" t="s">
        <v>77</v>
      </c>
      <c r="F44" s="134">
        <v>100</v>
      </c>
      <c r="G44" s="134">
        <f>D44*F44</f>
        <v>4000000</v>
      </c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35"/>
      <c r="GW44" s="135"/>
      <c r="GX44" s="135"/>
      <c r="GY44" s="135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35"/>
      <c r="HK44" s="135"/>
      <c r="HL44" s="135"/>
      <c r="HM44" s="135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35"/>
      <c r="HY44" s="135"/>
      <c r="HZ44" s="135"/>
      <c r="IA44" s="135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35"/>
      <c r="IM44" s="135"/>
      <c r="IN44" s="135"/>
      <c r="IO44" s="135"/>
      <c r="IP44" s="135"/>
      <c r="IQ44" s="135"/>
      <c r="IR44" s="135"/>
      <c r="IS44" s="135"/>
      <c r="IT44" s="135"/>
      <c r="IU44" s="135"/>
    </row>
    <row r="45" spans="1:255" s="136" customFormat="1" ht="12" customHeight="1">
      <c r="A45" s="131"/>
      <c r="B45" s="138" t="s">
        <v>88</v>
      </c>
      <c r="C45" s="133"/>
      <c r="D45" s="133"/>
      <c r="E45" s="133"/>
      <c r="F45" s="134"/>
      <c r="G45" s="134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</row>
    <row r="46" spans="1:255" s="136" customFormat="1" ht="12" customHeight="1">
      <c r="A46" s="131"/>
      <c r="B46" s="132" t="s">
        <v>89</v>
      </c>
      <c r="C46" s="133" t="s">
        <v>90</v>
      </c>
      <c r="D46" s="133">
        <v>20</v>
      </c>
      <c r="E46" s="133" t="s">
        <v>73</v>
      </c>
      <c r="F46" s="134">
        <v>8925</v>
      </c>
      <c r="G46" s="134">
        <f t="shared" ref="G46:G48" si="2">D46*F46</f>
        <v>178500</v>
      </c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5"/>
      <c r="ES46" s="135"/>
      <c r="ET46" s="135"/>
      <c r="EU46" s="135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5"/>
      <c r="FG46" s="135"/>
      <c r="FH46" s="135"/>
      <c r="FI46" s="135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5"/>
      <c r="FU46" s="135"/>
      <c r="FV46" s="135"/>
      <c r="FW46" s="135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5"/>
      <c r="GI46" s="135"/>
      <c r="GJ46" s="135"/>
      <c r="GK46" s="135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5"/>
      <c r="GW46" s="135"/>
      <c r="GX46" s="135"/>
      <c r="GY46" s="135"/>
      <c r="GZ46" s="135"/>
      <c r="HA46" s="135"/>
      <c r="HB46" s="135"/>
      <c r="HC46" s="135"/>
      <c r="HD46" s="135"/>
      <c r="HE46" s="135"/>
      <c r="HF46" s="135"/>
      <c r="HG46" s="135"/>
      <c r="HH46" s="135"/>
      <c r="HI46" s="135"/>
      <c r="HJ46" s="135"/>
      <c r="HK46" s="135"/>
      <c r="HL46" s="135"/>
      <c r="HM46" s="135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5"/>
      <c r="HY46" s="135"/>
      <c r="HZ46" s="135"/>
      <c r="IA46" s="135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5"/>
      <c r="IM46" s="135"/>
      <c r="IN46" s="135"/>
      <c r="IO46" s="135"/>
      <c r="IP46" s="135"/>
      <c r="IQ46" s="135"/>
      <c r="IR46" s="135"/>
      <c r="IS46" s="135"/>
      <c r="IT46" s="135"/>
      <c r="IU46" s="135"/>
    </row>
    <row r="47" spans="1:255" s="136" customFormat="1" ht="12" customHeight="1">
      <c r="A47" s="131"/>
      <c r="B47" s="132" t="s">
        <v>91</v>
      </c>
      <c r="C47" s="133" t="s">
        <v>60</v>
      </c>
      <c r="D47" s="133">
        <v>350</v>
      </c>
      <c r="E47" s="133" t="s">
        <v>73</v>
      </c>
      <c r="F47" s="134">
        <v>6900</v>
      </c>
      <c r="G47" s="134">
        <f t="shared" si="2"/>
        <v>2415000</v>
      </c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5"/>
      <c r="GW47" s="135"/>
      <c r="GX47" s="135"/>
      <c r="GY47" s="135"/>
      <c r="GZ47" s="135"/>
      <c r="HA47" s="135"/>
      <c r="HB47" s="135"/>
      <c r="HC47" s="135"/>
      <c r="HD47" s="135"/>
      <c r="HE47" s="135"/>
      <c r="HF47" s="135"/>
      <c r="HG47" s="135"/>
      <c r="HH47" s="135"/>
      <c r="HI47" s="135"/>
      <c r="HJ47" s="135"/>
      <c r="HK47" s="135"/>
      <c r="HL47" s="135"/>
      <c r="HM47" s="135"/>
      <c r="HN47" s="135"/>
      <c r="HO47" s="135"/>
      <c r="HP47" s="135"/>
      <c r="HQ47" s="135"/>
      <c r="HR47" s="135"/>
      <c r="HS47" s="135"/>
      <c r="HT47" s="135"/>
      <c r="HU47" s="135"/>
      <c r="HV47" s="135"/>
      <c r="HW47" s="135"/>
      <c r="HX47" s="135"/>
      <c r="HY47" s="135"/>
      <c r="HZ47" s="135"/>
      <c r="IA47" s="135"/>
      <c r="IB47" s="135"/>
      <c r="IC47" s="135"/>
      <c r="ID47" s="135"/>
      <c r="IE47" s="135"/>
      <c r="IF47" s="135"/>
      <c r="IG47" s="135"/>
      <c r="IH47" s="135"/>
      <c r="II47" s="135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  <c r="IT47" s="135"/>
      <c r="IU47" s="135"/>
    </row>
    <row r="48" spans="1:255" s="136" customFormat="1" ht="12" customHeight="1">
      <c r="A48" s="131"/>
      <c r="B48" s="132" t="s">
        <v>92</v>
      </c>
      <c r="C48" s="133" t="s">
        <v>60</v>
      </c>
      <c r="D48" s="133">
        <v>200</v>
      </c>
      <c r="E48" s="133" t="s">
        <v>73</v>
      </c>
      <c r="F48" s="134">
        <v>1677</v>
      </c>
      <c r="G48" s="134">
        <f t="shared" si="2"/>
        <v>335400</v>
      </c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5"/>
      <c r="GW48" s="135"/>
      <c r="GX48" s="135"/>
      <c r="GY48" s="135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5"/>
      <c r="HK48" s="135"/>
      <c r="HL48" s="135"/>
      <c r="HM48" s="135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5"/>
      <c r="HY48" s="135"/>
      <c r="HZ48" s="135"/>
      <c r="IA48" s="135"/>
      <c r="IB48" s="135"/>
      <c r="IC48" s="135"/>
      <c r="ID48" s="135"/>
      <c r="IE48" s="135"/>
      <c r="IF48" s="135"/>
      <c r="IG48" s="135"/>
      <c r="IH48" s="135"/>
      <c r="II48" s="13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  <c r="IT48" s="135"/>
      <c r="IU48" s="135"/>
    </row>
    <row r="49" spans="1:255" s="136" customFormat="1" ht="12" customHeight="1">
      <c r="A49" s="131"/>
      <c r="B49" s="132" t="s">
        <v>93</v>
      </c>
      <c r="C49" s="133"/>
      <c r="D49" s="133"/>
      <c r="E49" s="133" t="s">
        <v>101</v>
      </c>
      <c r="F49" s="134"/>
      <c r="G49" s="134">
        <v>9000000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</row>
    <row r="50" spans="1:255" ht="12.75" customHeight="1">
      <c r="A50" s="5"/>
      <c r="B50" s="10" t="s">
        <v>31</v>
      </c>
      <c r="C50" s="11"/>
      <c r="D50" s="11"/>
      <c r="E50" s="11"/>
      <c r="F50" s="11"/>
      <c r="G50" s="137">
        <f>SUM(G44:G49)</f>
        <v>15928900</v>
      </c>
    </row>
    <row r="51" spans="1:255" ht="12" customHeight="1">
      <c r="A51" s="2"/>
      <c r="B51" s="65"/>
      <c r="C51" s="66"/>
      <c r="D51" s="66"/>
      <c r="E51" s="67"/>
      <c r="F51" s="68"/>
      <c r="G51" s="69"/>
    </row>
    <row r="52" spans="1:255" ht="12" customHeight="1">
      <c r="A52" s="5"/>
      <c r="B52" s="47" t="s">
        <v>32</v>
      </c>
      <c r="C52" s="48"/>
      <c r="D52" s="49"/>
      <c r="E52" s="49"/>
      <c r="F52" s="50"/>
      <c r="G52" s="51"/>
    </row>
    <row r="53" spans="1:255" ht="24" customHeight="1">
      <c r="A53" s="5"/>
      <c r="B53" s="63" t="s">
        <v>33</v>
      </c>
      <c r="C53" s="63" t="s">
        <v>29</v>
      </c>
      <c r="D53" s="63" t="s">
        <v>30</v>
      </c>
      <c r="E53" s="63" t="s">
        <v>17</v>
      </c>
      <c r="F53" s="63" t="s">
        <v>18</v>
      </c>
      <c r="G53" s="64" t="s">
        <v>19</v>
      </c>
      <c r="K53" s="30"/>
    </row>
    <row r="54" spans="1:255" s="136" customFormat="1" ht="12" customHeight="1">
      <c r="A54" s="131"/>
      <c r="B54" s="132" t="s">
        <v>94</v>
      </c>
      <c r="C54" s="133" t="s">
        <v>102</v>
      </c>
      <c r="D54" s="133">
        <v>3</v>
      </c>
      <c r="E54" s="133" t="s">
        <v>95</v>
      </c>
      <c r="F54" s="134">
        <v>150000</v>
      </c>
      <c r="G54" s="134">
        <f t="shared" ref="G54:G56" si="3">F54*D54</f>
        <v>450000</v>
      </c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5"/>
      <c r="HK54" s="135"/>
      <c r="HL54" s="135"/>
      <c r="HM54" s="135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5"/>
      <c r="HY54" s="135"/>
      <c r="HZ54" s="135"/>
      <c r="IA54" s="135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  <c r="IT54" s="135"/>
      <c r="IU54" s="135"/>
    </row>
    <row r="55" spans="1:255" s="136" customFormat="1" ht="12" customHeight="1">
      <c r="A55" s="131"/>
      <c r="B55" s="132" t="s">
        <v>96</v>
      </c>
      <c r="C55" s="133" t="s">
        <v>97</v>
      </c>
      <c r="D55" s="133">
        <v>8</v>
      </c>
      <c r="E55" s="133" t="s">
        <v>95</v>
      </c>
      <c r="F55" s="134">
        <v>105880</v>
      </c>
      <c r="G55" s="134">
        <f t="shared" si="3"/>
        <v>847040</v>
      </c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35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5"/>
      <c r="HG55" s="135"/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</row>
    <row r="56" spans="1:255" s="136" customFormat="1" ht="12" customHeight="1">
      <c r="A56" s="131"/>
      <c r="B56" s="132" t="s">
        <v>98</v>
      </c>
      <c r="C56" s="133" t="s">
        <v>99</v>
      </c>
      <c r="D56" s="133">
        <v>1000</v>
      </c>
      <c r="E56" s="133" t="s">
        <v>100</v>
      </c>
      <c r="F56" s="134">
        <v>250</v>
      </c>
      <c r="G56" s="134">
        <f t="shared" si="3"/>
        <v>250000</v>
      </c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</row>
    <row r="57" spans="1:255" ht="12.75" customHeight="1">
      <c r="A57" s="5"/>
      <c r="B57" s="10" t="s">
        <v>34</v>
      </c>
      <c r="C57" s="11"/>
      <c r="D57" s="11"/>
      <c r="E57" s="11"/>
      <c r="F57" s="11"/>
      <c r="G57" s="137">
        <f>SUM(G54:G56)</f>
        <v>1547040</v>
      </c>
    </row>
    <row r="58" spans="1:255" ht="12" customHeight="1">
      <c r="A58" s="2"/>
      <c r="B58" s="70"/>
      <c r="C58" s="70"/>
      <c r="D58" s="70"/>
      <c r="E58" s="70"/>
      <c r="F58" s="71"/>
      <c r="G58" s="72"/>
    </row>
    <row r="59" spans="1:255" ht="12" customHeight="1">
      <c r="A59" s="15"/>
      <c r="B59" s="139" t="s">
        <v>35</v>
      </c>
      <c r="C59" s="140"/>
      <c r="D59" s="140"/>
      <c r="E59" s="140"/>
      <c r="F59" s="140"/>
      <c r="G59" s="141">
        <f>G26+G31+G39+G50+G57</f>
        <v>31045941</v>
      </c>
    </row>
    <row r="60" spans="1:255" ht="12" customHeight="1">
      <c r="A60" s="15"/>
      <c r="B60" s="142" t="s">
        <v>36</v>
      </c>
      <c r="C60" s="143"/>
      <c r="D60" s="143"/>
      <c r="E60" s="143"/>
      <c r="F60" s="143"/>
      <c r="G60" s="144">
        <f>G59*0.05</f>
        <v>1552297.05</v>
      </c>
    </row>
    <row r="61" spans="1:255" ht="12" customHeight="1">
      <c r="A61" s="15"/>
      <c r="B61" s="145" t="s">
        <v>37</v>
      </c>
      <c r="C61" s="146"/>
      <c r="D61" s="146"/>
      <c r="E61" s="146"/>
      <c r="F61" s="146"/>
      <c r="G61" s="147">
        <f>G60+G59</f>
        <v>32598238.050000001</v>
      </c>
    </row>
    <row r="62" spans="1:255" ht="12" customHeight="1">
      <c r="A62" s="15"/>
      <c r="B62" s="142" t="s">
        <v>38</v>
      </c>
      <c r="C62" s="143"/>
      <c r="D62" s="143"/>
      <c r="E62" s="143"/>
      <c r="F62" s="143"/>
      <c r="G62" s="144">
        <f>G12</f>
        <v>45000000</v>
      </c>
    </row>
    <row r="63" spans="1:255" ht="12" customHeight="1">
      <c r="A63" s="15"/>
      <c r="B63" s="148" t="s">
        <v>39</v>
      </c>
      <c r="C63" s="149"/>
      <c r="D63" s="149"/>
      <c r="E63" s="149"/>
      <c r="F63" s="149"/>
      <c r="G63" s="150">
        <f>G62-G61</f>
        <v>12401761.949999999</v>
      </c>
    </row>
    <row r="64" spans="1:255" ht="12" customHeight="1">
      <c r="A64" s="15"/>
      <c r="B64" s="16" t="s">
        <v>40</v>
      </c>
      <c r="C64" s="17"/>
      <c r="D64" s="17"/>
      <c r="E64" s="17"/>
      <c r="F64" s="17"/>
      <c r="G64" s="34"/>
    </row>
    <row r="65" spans="1:7" ht="12.75" customHeight="1" thickBot="1">
      <c r="A65" s="15"/>
      <c r="B65" s="18"/>
      <c r="C65" s="17"/>
      <c r="D65" s="17"/>
      <c r="E65" s="17"/>
      <c r="F65" s="17"/>
      <c r="G65" s="34"/>
    </row>
    <row r="66" spans="1:7" ht="12" customHeight="1">
      <c r="A66" s="15"/>
      <c r="B66" s="21" t="s">
        <v>41</v>
      </c>
      <c r="C66" s="22"/>
      <c r="D66" s="22"/>
      <c r="E66" s="22"/>
      <c r="F66" s="23"/>
      <c r="G66" s="34"/>
    </row>
    <row r="67" spans="1:7" ht="12" customHeight="1">
      <c r="A67" s="15"/>
      <c r="B67" s="24" t="s">
        <v>42</v>
      </c>
      <c r="C67" s="14"/>
      <c r="D67" s="14"/>
      <c r="E67" s="14"/>
      <c r="F67" s="25"/>
      <c r="G67" s="34"/>
    </row>
    <row r="68" spans="1:7" ht="12" customHeight="1">
      <c r="A68" s="15"/>
      <c r="B68" s="24" t="s">
        <v>43</v>
      </c>
      <c r="C68" s="14"/>
      <c r="D68" s="14"/>
      <c r="E68" s="14"/>
      <c r="F68" s="25"/>
      <c r="G68" s="34"/>
    </row>
    <row r="69" spans="1:7" ht="12" customHeight="1">
      <c r="A69" s="15"/>
      <c r="B69" s="24" t="s">
        <v>44</v>
      </c>
      <c r="C69" s="14"/>
      <c r="D69" s="14"/>
      <c r="E69" s="14"/>
      <c r="F69" s="25"/>
      <c r="G69" s="34"/>
    </row>
    <row r="70" spans="1:7" ht="12" customHeight="1">
      <c r="A70" s="15"/>
      <c r="B70" s="24" t="s">
        <v>45</v>
      </c>
      <c r="C70" s="14"/>
      <c r="D70" s="14"/>
      <c r="E70" s="14"/>
      <c r="F70" s="25"/>
      <c r="G70" s="34"/>
    </row>
    <row r="71" spans="1:7" ht="12" customHeight="1">
      <c r="A71" s="15"/>
      <c r="B71" s="24" t="s">
        <v>46</v>
      </c>
      <c r="C71" s="14"/>
      <c r="D71" s="14"/>
      <c r="E71" s="14"/>
      <c r="F71" s="25"/>
      <c r="G71" s="34"/>
    </row>
    <row r="72" spans="1:7" ht="12.75" customHeight="1" thickBot="1">
      <c r="A72" s="15"/>
      <c r="B72" s="26" t="s">
        <v>47</v>
      </c>
      <c r="C72" s="27"/>
      <c r="D72" s="27"/>
      <c r="E72" s="27"/>
      <c r="F72" s="28"/>
      <c r="G72" s="34"/>
    </row>
    <row r="73" spans="1:7" ht="12.75" customHeight="1">
      <c r="A73" s="15"/>
      <c r="B73" s="19"/>
      <c r="C73" s="14"/>
      <c r="D73" s="14"/>
      <c r="E73" s="14"/>
      <c r="F73" s="14"/>
      <c r="G73" s="34"/>
    </row>
    <row r="74" spans="1:7" ht="15" customHeight="1" thickBot="1">
      <c r="A74" s="15"/>
      <c r="B74" s="97" t="s">
        <v>48</v>
      </c>
      <c r="C74" s="98"/>
      <c r="D74" s="74"/>
      <c r="E74" s="75"/>
      <c r="F74" s="12"/>
      <c r="G74" s="34"/>
    </row>
    <row r="75" spans="1:7" ht="12" customHeight="1">
      <c r="A75" s="15"/>
      <c r="B75" s="76" t="s">
        <v>33</v>
      </c>
      <c r="C75" s="77" t="s">
        <v>49</v>
      </c>
      <c r="D75" s="78" t="s">
        <v>50</v>
      </c>
      <c r="E75" s="75"/>
      <c r="F75" s="12"/>
      <c r="G75" s="34"/>
    </row>
    <row r="76" spans="1:7" ht="12" customHeight="1">
      <c r="A76" s="15"/>
      <c r="B76" s="79" t="s">
        <v>51</v>
      </c>
      <c r="C76" s="80">
        <f>G26</f>
        <v>12470001</v>
      </c>
      <c r="D76" s="81">
        <f>(C76/C82)</f>
        <v>0.38253604323255747</v>
      </c>
      <c r="E76" s="75"/>
      <c r="F76" s="12"/>
      <c r="G76" s="34"/>
    </row>
    <row r="77" spans="1:7" ht="12" customHeight="1">
      <c r="A77" s="15"/>
      <c r="B77" s="79" t="s">
        <v>52</v>
      </c>
      <c r="C77" s="80">
        <f>G31</f>
        <v>0</v>
      </c>
      <c r="D77" s="81">
        <v>0</v>
      </c>
      <c r="E77" s="75"/>
      <c r="F77" s="12"/>
      <c r="G77" s="34"/>
    </row>
    <row r="78" spans="1:7" ht="12" customHeight="1">
      <c r="A78" s="15"/>
      <c r="B78" s="79" t="s">
        <v>53</v>
      </c>
      <c r="C78" s="80">
        <f>G39</f>
        <v>1100000</v>
      </c>
      <c r="D78" s="81">
        <f>(C78/C82)</f>
        <v>3.3744155077117734E-2</v>
      </c>
      <c r="E78" s="75"/>
      <c r="F78" s="12"/>
      <c r="G78" s="34"/>
    </row>
    <row r="79" spans="1:7" ht="12" customHeight="1">
      <c r="A79" s="15"/>
      <c r="B79" s="79" t="s">
        <v>28</v>
      </c>
      <c r="C79" s="80">
        <f>G50</f>
        <v>15928900</v>
      </c>
      <c r="D79" s="81">
        <f>(C79/C82)</f>
        <v>0.48864297437081877</v>
      </c>
      <c r="E79" s="75"/>
      <c r="F79" s="12"/>
      <c r="G79" s="34"/>
    </row>
    <row r="80" spans="1:7" ht="12" customHeight="1">
      <c r="A80" s="15"/>
      <c r="B80" s="79" t="s">
        <v>54</v>
      </c>
      <c r="C80" s="82">
        <f>G57</f>
        <v>1547040</v>
      </c>
      <c r="D80" s="81">
        <f>(C80/C82)</f>
        <v>4.7457779700458377E-2</v>
      </c>
      <c r="E80" s="83"/>
      <c r="F80" s="13"/>
      <c r="G80" s="34"/>
    </row>
    <row r="81" spans="1:7" ht="12" customHeight="1">
      <c r="A81" s="15"/>
      <c r="B81" s="79" t="s">
        <v>55</v>
      </c>
      <c r="C81" s="82">
        <f>G60</f>
        <v>1552297.05</v>
      </c>
      <c r="D81" s="81">
        <f>(C81/C82)</f>
        <v>4.7619047619047616E-2</v>
      </c>
      <c r="E81" s="83"/>
      <c r="F81" s="13"/>
      <c r="G81" s="34"/>
    </row>
    <row r="82" spans="1:7" ht="12.75" customHeight="1" thickBot="1">
      <c r="A82" s="15"/>
      <c r="B82" s="84" t="s">
        <v>56</v>
      </c>
      <c r="C82" s="85">
        <f>SUM(C76:C81)</f>
        <v>32598238.050000001</v>
      </c>
      <c r="D82" s="86">
        <f>SUM(D76:D81)</f>
        <v>1</v>
      </c>
      <c r="E82" s="83"/>
      <c r="F82" s="13"/>
      <c r="G82" s="34"/>
    </row>
    <row r="83" spans="1:7" ht="12" customHeight="1">
      <c r="A83" s="15"/>
      <c r="B83" s="87"/>
      <c r="C83" s="88"/>
      <c r="D83" s="88"/>
      <c r="E83" s="88"/>
      <c r="F83" s="17"/>
      <c r="G83" s="34"/>
    </row>
    <row r="84" spans="1:7" ht="12.75" customHeight="1" thickBot="1">
      <c r="A84" s="15"/>
      <c r="B84" s="73"/>
      <c r="C84" s="88"/>
      <c r="D84" s="88"/>
      <c r="E84" s="88"/>
      <c r="F84" s="17"/>
      <c r="G84" s="34"/>
    </row>
    <row r="85" spans="1:7" ht="12" customHeight="1" thickBot="1">
      <c r="A85" s="15"/>
      <c r="B85" s="94" t="s">
        <v>63</v>
      </c>
      <c r="C85" s="95"/>
      <c r="D85" s="95"/>
      <c r="E85" s="96"/>
      <c r="F85" s="13"/>
      <c r="G85" s="34"/>
    </row>
    <row r="86" spans="1:7" ht="12" customHeight="1">
      <c r="A86" s="15"/>
      <c r="B86" s="89" t="s">
        <v>61</v>
      </c>
      <c r="C86" s="90">
        <v>40000</v>
      </c>
      <c r="D86" s="90">
        <f>G9</f>
        <v>45000</v>
      </c>
      <c r="E86" s="90">
        <v>50000</v>
      </c>
      <c r="F86" s="29"/>
      <c r="G86" s="35"/>
    </row>
    <row r="87" spans="1:7" ht="12.75" customHeight="1" thickBot="1">
      <c r="A87" s="15"/>
      <c r="B87" s="84" t="s">
        <v>62</v>
      </c>
      <c r="C87" s="85">
        <f>(G61/C86)</f>
        <v>814.95595125</v>
      </c>
      <c r="D87" s="85">
        <f>(G61/D86)</f>
        <v>724.40529000000004</v>
      </c>
      <c r="E87" s="91">
        <f>(G61/E86)</f>
        <v>651.96476100000007</v>
      </c>
      <c r="F87" s="29"/>
      <c r="G87" s="35"/>
    </row>
    <row r="88" spans="1:7" ht="15.6" customHeight="1">
      <c r="A88" s="15"/>
      <c r="B88" s="20" t="s">
        <v>57</v>
      </c>
      <c r="C88" s="14"/>
      <c r="D88" s="14"/>
      <c r="E88" s="14"/>
      <c r="F88" s="14"/>
      <c r="G88" s="36"/>
    </row>
  </sheetData>
  <mergeCells count="9">
    <mergeCell ref="E9:F9"/>
    <mergeCell ref="E14:F14"/>
    <mergeCell ref="E15:F15"/>
    <mergeCell ref="B17:G17"/>
    <mergeCell ref="B85:E85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ESTABLECIMIENTO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2023-01-31T18:58:06Z</dcterms:modified>
</cp:coreProperties>
</file>