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FRUTILLA Mantención" sheetId="2" r:id="rId1"/>
  </sheets>
  <definedNames>
    <definedName name="_xlnm._FilterDatabase" localSheetId="0" hidden="1">'FRUTILLA Mantención'!$G$42:$G$54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58" i="2"/>
  <c r="G47" i="2"/>
  <c r="G49" i="2"/>
  <c r="G50" i="2"/>
  <c r="G51" i="2"/>
  <c r="G53" i="2"/>
  <c r="G43" i="2" l="1"/>
  <c r="G44" i="2"/>
  <c r="G45" i="2"/>
  <c r="G25" i="2"/>
  <c r="G54" i="2" l="1"/>
  <c r="G24" i="2"/>
  <c r="G23" i="2" l="1"/>
  <c r="G22" i="2" l="1"/>
  <c r="G21" i="2"/>
  <c r="G37" i="2"/>
  <c r="G36" i="2" l="1"/>
  <c r="G12" i="2" l="1"/>
  <c r="G65" i="2" s="1"/>
  <c r="G26" i="2" l="1"/>
  <c r="G38" i="2"/>
  <c r="G60" i="2"/>
  <c r="G27" i="2" l="1"/>
  <c r="C83" i="2"/>
  <c r="C80" i="2"/>
  <c r="C81" i="2" l="1"/>
  <c r="G62" i="2"/>
  <c r="G63" i="2" s="1"/>
  <c r="G64" i="2" s="1"/>
  <c r="C79" i="2"/>
  <c r="C82" i="2"/>
  <c r="G66" i="2" l="1"/>
  <c r="D90" i="2"/>
  <c r="C84" i="2"/>
  <c r="C85" i="2" l="1"/>
  <c r="E90" i="2"/>
  <c r="C90" i="2"/>
  <c r="D79" i="2" l="1"/>
  <c r="D83" i="2"/>
  <c r="D82" i="2"/>
  <c r="D81" i="2"/>
  <c r="D84" i="2"/>
  <c r="D85" i="2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<sst xmlns="http://schemas.openxmlformats.org/spreadsheetml/2006/main" count="149" uniqueCount="108">
  <si>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</si>
  <si>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</si>
  <si>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</si>
  <si>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</si>
  <si>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</si>
  <si>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</si>
  <si>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</si>
  <si>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</si>
  <si>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</si>
  <si>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</si>
  <si>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</si>
  <si>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</si>
  <si>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</si>
  <si>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</si>
  <si>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</si>
  <si>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</si>
  <si>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</si>
  <si>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</si>
  <si>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</si>
  <si>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</si>
  <si>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</si>
  <si>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</si>
  <si>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</si>
  <si>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</si>
  <si>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</si>
  <si>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</si>
  <si>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</si>
  <si>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</si>
  <si>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</si>
  <si>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</si>
  <si>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</si>
  <si>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</si>
  <si>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</si>
  <si>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</si>
  <si>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</si>
  <si>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</si>
  <si>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</si>
  <si>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</si>
  <si>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</si>
  <si>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</si>
  <si>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</si>
  <si>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</si>
  <si>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</si>
  <si>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</si>
  <si>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</si>
  <si>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</si>
  <si>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</si>
  <si>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</si>
  <si>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</si>
  <si>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</si>
  <si>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</si>
  <si>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</si>
  <si>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</si>
  <si>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</si>
  <si>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</si>
  <si>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</si>
  <si>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</si>
  <si>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</si>
  <si>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</si>
  <si>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</si>
  <si>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</si>
  <si>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</si>
  <si>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</si>
  <si>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</si>
  <si>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</si>
  <si>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</si>
  <si>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</si>
  <si>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</si>
  <si>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HELADA-LLUVIA EXTEMPORANEA-GRANIZO</t>
  </si>
  <si>
    <t>FRUTILLA</t>
  </si>
  <si>
    <t>RENDIMIENTO (kilos/há)</t>
  </si>
  <si>
    <t>Riego</t>
  </si>
  <si>
    <t xml:space="preserve">Albion </t>
  </si>
  <si>
    <t>Mayo</t>
  </si>
  <si>
    <t>Septiembre</t>
  </si>
  <si>
    <t>Diciembre-Abril</t>
  </si>
  <si>
    <t>Fertilizacion NPK</t>
  </si>
  <si>
    <t>Septiembre-abril</t>
  </si>
  <si>
    <t>Control de malezas</t>
  </si>
  <si>
    <t xml:space="preserve">Control de plagas </t>
  </si>
  <si>
    <t>Labores de poda</t>
  </si>
  <si>
    <t>Septiembre-Octubre</t>
  </si>
  <si>
    <t>Septiembre-Marzo</t>
  </si>
  <si>
    <t>Anual</t>
  </si>
  <si>
    <t>Junio-Julio-Agosto</t>
  </si>
  <si>
    <t>Labores de suelo entrehileras</t>
  </si>
  <si>
    <t>Aplicación agroquimicos</t>
  </si>
  <si>
    <t>Mayo-Junio</t>
  </si>
  <si>
    <t>Fertilizantes</t>
  </si>
  <si>
    <t>Ultrasol desarrollo</t>
  </si>
  <si>
    <t>Ultrasol produccion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</si>
  <si>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</si>
  <si>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</si>
  <si>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</si>
  <si>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</si>
  <si>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</si>
  <si>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</si>
  <si>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</si>
  <si>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</si>
  <si>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</si>
  <si>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</si>
  <si>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</si>
  <si>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</si>
  <si>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</si>
  <si>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Vega Modelo/venta directa al público</t>
  </si>
  <si>
    <t>FREIRE/PITRUFQUEN/GORBEA</t>
  </si>
  <si>
    <t>PITRUFQUEN</t>
  </si>
  <si>
    <t>Analisis fisico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</si>
</sst>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8" fillId="9" borderId="48" xfId="0" applyFont="1" applyFill="1" applyBorder="1" applyAlignment="1">
      <alignment horizontal="right"/>
    </xf>
    <xf numFmtId="17" fontId="8" fillId="0" borderId="49" xfId="1" applyNumberFormat="1" applyFont="1" applyBorder="1" applyAlignment="1">
      <alignment horizontal="right" vertical="center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1" fillId="0" borderId="41" xfId="0" applyFont="1" applyBorder="1" applyAlignment="1">
      <alignment horizontal="left" vertical="top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1" fontId="8" fillId="9" borderId="48" xfId="0" applyNumberFormat="1" applyFont="1" applyFill="1" applyBorder="1" applyAlignment="1">
      <alignment horizontal="justify" vertical="top" wrapText="1"/>
    </xf>
    <xf numFmtId="17" fontId="1" fillId="9" borderId="41" xfId="0" applyNumberFormat="1" applyFont="1" applyFill="1" applyBorder="1" applyAlignment="1">
      <alignment horizontal="left" vertical="top" wrapText="1"/>
    </xf>
    <xf numFmtId="168" fontId="1" fillId="9" borderId="41" xfId="3" applyNumberFormat="1" applyFont="1" applyFill="1" applyBorder="1" applyAlignment="1">
      <alignment vertical="center"/>
    </xf>
    <xf numFmtId="168" fontId="1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1" fontId="1" fillId="9" borderId="64" xfId="0" applyNumberFormat="1" applyFont="1" applyFill="1" applyBorder="1" applyAlignment="1">
      <alignment horizontal="justify" vertical="top" wrapText="1"/>
    </xf>
    <xf numFmtId="0" fontId="7" fillId="9" borderId="41" xfId="0" applyFont="1" applyFill="1" applyBorder="1" applyAlignment="1">
      <alignment horizontal="left" vertical="center"/>
    </xf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2"/>
  <sheetViews>
    <sheetView showGridLines="0" tabSelected="1" zoomScaleNormal="100" workbookViewId="0">
      <selection activeCell="K25" sqref="K2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4"/>
      <c r="C8" s="94"/>
      <c r="D8" s="2"/>
      <c r="E8" s="3"/>
      <c r="F8" s="3"/>
      <c r="G8" s="110"/>
    </row>
    <row r="9" spans="1:248" ht="12.75" customHeight="1" x14ac:dyDescent="0.25">
      <c r="A9" s="8"/>
      <c r="B9" s="96" t="s">
        <v>0</v>
      </c>
      <c r="C9" s="133" t="s">
        <v>69</v>
      </c>
      <c r="D9" s="131"/>
      <c r="E9" s="166" t="s">
        <v>70</v>
      </c>
      <c r="F9" s="167"/>
      <c r="G9" s="134">
        <v>25000</v>
      </c>
    </row>
    <row r="10" spans="1:248" ht="15" x14ac:dyDescent="0.25">
      <c r="A10" s="8"/>
      <c r="B10" s="97" t="s">
        <v>1</v>
      </c>
      <c r="C10" s="132" t="s">
        <v>72</v>
      </c>
      <c r="D10" s="14"/>
      <c r="E10" s="168" t="s">
        <v>2</v>
      </c>
      <c r="F10" s="169"/>
      <c r="G10" s="126" t="s">
        <v>75</v>
      </c>
    </row>
    <row r="11" spans="1:248" ht="15" x14ac:dyDescent="0.25">
      <c r="A11" s="8"/>
      <c r="B11" s="97" t="s">
        <v>3</v>
      </c>
      <c r="C11" s="92" t="s">
        <v>52</v>
      </c>
      <c r="D11" s="14"/>
      <c r="E11" s="168" t="s">
        <v>65</v>
      </c>
      <c r="F11" s="169"/>
      <c r="G11" s="127">
        <v>1000</v>
      </c>
    </row>
    <row r="12" spans="1:248" ht="15" x14ac:dyDescent="0.25">
      <c r="A12" s="8"/>
      <c r="B12" s="97" t="s">
        <v>4</v>
      </c>
      <c r="C12" s="92" t="s">
        <v>53</v>
      </c>
      <c r="D12" s="14"/>
      <c r="E12" s="117" t="s">
        <v>5</v>
      </c>
      <c r="F12" s="118"/>
      <c r="G12" s="128">
        <f>G9*G11</f>
        <v>25000000</v>
      </c>
    </row>
    <row r="13" spans="1:248" ht="11.25" customHeight="1" x14ac:dyDescent="0.25">
      <c r="A13" s="8"/>
      <c r="B13" s="97" t="s">
        <v>6</v>
      </c>
      <c r="C13" s="92" t="s">
        <v>106</v>
      </c>
      <c r="D13" s="14"/>
      <c r="E13" s="168" t="s">
        <v>7</v>
      </c>
      <c r="F13" s="169"/>
      <c r="G13" s="129" t="s">
        <v>104</v>
      </c>
    </row>
    <row r="14" spans="1:248" ht="25.5" x14ac:dyDescent="0.25">
      <c r="A14" s="8"/>
      <c r="B14" s="97" t="s">
        <v>8</v>
      </c>
      <c r="C14" s="125" t="s">
        <v>105</v>
      </c>
      <c r="D14" s="14"/>
      <c r="E14" s="168" t="s">
        <v>9</v>
      </c>
      <c r="F14" s="169"/>
      <c r="G14" s="130" t="s">
        <v>75</v>
      </c>
    </row>
    <row r="15" spans="1:248" ht="38.25" x14ac:dyDescent="0.25">
      <c r="A15" s="8"/>
      <c r="B15" s="97" t="s">
        <v>10</v>
      </c>
      <c r="C15" s="93">
        <v>44958</v>
      </c>
      <c r="D15" s="14"/>
      <c r="E15" s="170" t="s">
        <v>11</v>
      </c>
      <c r="F15" s="171"/>
      <c r="G15" s="119" t="s">
        <v>68</v>
      </c>
      <c r="IN15"/>
    </row>
    <row r="16" spans="1:248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59" t="s">
        <v>12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8"/>
      <c r="B21" s="139" t="s">
        <v>76</v>
      </c>
      <c r="C21" s="136" t="s">
        <v>56</v>
      </c>
      <c r="D21" s="137">
        <v>6</v>
      </c>
      <c r="E21" s="136" t="s">
        <v>77</v>
      </c>
      <c r="F21" s="136">
        <v>20000</v>
      </c>
      <c r="G21" s="138">
        <f t="shared" ref="G21:G26" si="0">D21*F21</f>
        <v>120000</v>
      </c>
    </row>
    <row r="22" spans="1:7" ht="12" customHeight="1" x14ac:dyDescent="0.25">
      <c r="A22" s="8"/>
      <c r="B22" s="139" t="s">
        <v>78</v>
      </c>
      <c r="C22" s="136" t="s">
        <v>56</v>
      </c>
      <c r="D22" s="137">
        <v>5</v>
      </c>
      <c r="E22" s="136" t="s">
        <v>81</v>
      </c>
      <c r="F22" s="136">
        <v>20000</v>
      </c>
      <c r="G22" s="138">
        <f t="shared" si="0"/>
        <v>100000</v>
      </c>
    </row>
    <row r="23" spans="1:7" ht="12" customHeight="1" x14ac:dyDescent="0.25">
      <c r="A23" s="8"/>
      <c r="B23" s="139" t="s">
        <v>71</v>
      </c>
      <c r="C23" s="136" t="s">
        <v>56</v>
      </c>
      <c r="D23" s="137">
        <v>18</v>
      </c>
      <c r="E23" s="136" t="s">
        <v>82</v>
      </c>
      <c r="F23" s="136">
        <v>20000</v>
      </c>
      <c r="G23" s="138">
        <f t="shared" si="0"/>
        <v>360000</v>
      </c>
    </row>
    <row r="24" spans="1:7" ht="12" customHeight="1" x14ac:dyDescent="0.25">
      <c r="A24" s="8"/>
      <c r="B24" s="139" t="s">
        <v>79</v>
      </c>
      <c r="C24" s="136" t="s">
        <v>56</v>
      </c>
      <c r="D24" s="137">
        <v>6</v>
      </c>
      <c r="E24" s="136" t="s">
        <v>83</v>
      </c>
      <c r="F24" s="136">
        <v>20000</v>
      </c>
      <c r="G24" s="138">
        <f t="shared" si="0"/>
        <v>120000</v>
      </c>
    </row>
    <row r="25" spans="1:7" ht="12" customHeight="1" x14ac:dyDescent="0.25">
      <c r="A25" s="8"/>
      <c r="B25" s="139" t="s">
        <v>80</v>
      </c>
      <c r="C25" s="136" t="s">
        <v>56</v>
      </c>
      <c r="D25" s="137">
        <v>6</v>
      </c>
      <c r="E25" s="136" t="s">
        <v>84</v>
      </c>
      <c r="F25" s="136">
        <v>20000</v>
      </c>
      <c r="G25" s="138">
        <f t="shared" si="0"/>
        <v>120000</v>
      </c>
    </row>
    <row r="26" spans="1:7" ht="12" customHeight="1" x14ac:dyDescent="0.25">
      <c r="A26" s="8"/>
      <c r="B26" s="139" t="s">
        <v>67</v>
      </c>
      <c r="C26" s="136" t="s">
        <v>56</v>
      </c>
      <c r="D26" s="140">
        <v>240</v>
      </c>
      <c r="E26" s="136" t="s">
        <v>75</v>
      </c>
      <c r="F26" s="136">
        <v>20000</v>
      </c>
      <c r="G26" s="138">
        <f t="shared" si="0"/>
        <v>4800000</v>
      </c>
    </row>
    <row r="27" spans="1:7" ht="12.75" customHeight="1" x14ac:dyDescent="0.25">
      <c r="A27" s="8"/>
      <c r="B27" s="113" t="s">
        <v>20</v>
      </c>
      <c r="C27" s="114"/>
      <c r="D27" s="115"/>
      <c r="E27" s="115"/>
      <c r="F27" s="115"/>
      <c r="G27" s="116">
        <f>SUM(G21:G26)</f>
        <v>5620000</v>
      </c>
    </row>
    <row r="28" spans="1:7" ht="12" customHeight="1" x14ac:dyDescent="0.25">
      <c r="A28" s="5"/>
      <c r="B28" s="18"/>
      <c r="C28" s="20"/>
      <c r="D28" s="20"/>
      <c r="E28" s="20"/>
      <c r="F28" s="27"/>
      <c r="G28" s="28"/>
    </row>
    <row r="29" spans="1:7" ht="12" customHeight="1" x14ac:dyDescent="0.25">
      <c r="A29" s="2"/>
      <c r="B29" s="29" t="s">
        <v>21</v>
      </c>
      <c r="C29" s="30"/>
      <c r="D29" s="31"/>
      <c r="E29" s="31"/>
      <c r="F29" s="32"/>
      <c r="G29" s="33"/>
    </row>
    <row r="30" spans="1:7" ht="24" customHeight="1" x14ac:dyDescent="0.25">
      <c r="A30" s="4"/>
      <c r="B30" s="34" t="s">
        <v>14</v>
      </c>
      <c r="C30" s="35" t="s">
        <v>15</v>
      </c>
      <c r="D30" s="35" t="s">
        <v>16</v>
      </c>
      <c r="E30" s="26" t="s">
        <v>17</v>
      </c>
      <c r="F30" s="35" t="s">
        <v>18</v>
      </c>
      <c r="G30" s="34" t="s">
        <v>19</v>
      </c>
    </row>
    <row r="31" spans="1:7" ht="12" customHeight="1" x14ac:dyDescent="0.25">
      <c r="A31" s="4"/>
      <c r="B31" s="36"/>
      <c r="C31" s="37"/>
      <c r="D31" s="37"/>
      <c r="E31" s="37"/>
      <c r="F31" s="38"/>
      <c r="G31" s="39"/>
    </row>
    <row r="32" spans="1:7" ht="12" customHeight="1" x14ac:dyDescent="0.25">
      <c r="A32" s="4"/>
      <c r="B32" s="6" t="s">
        <v>22</v>
      </c>
      <c r="C32" s="7"/>
      <c r="D32" s="7"/>
      <c r="E32" s="7"/>
      <c r="F32" s="40"/>
      <c r="G32" s="12"/>
    </row>
    <row r="33" spans="1:248" ht="12" customHeight="1" x14ac:dyDescent="0.25">
      <c r="A33" s="4"/>
      <c r="B33" s="41"/>
      <c r="C33" s="42"/>
      <c r="D33" s="42"/>
      <c r="E33" s="42"/>
      <c r="F33" s="43"/>
      <c r="G33" s="44"/>
    </row>
    <row r="34" spans="1:248" ht="12" customHeight="1" x14ac:dyDescent="0.25">
      <c r="A34" s="2"/>
      <c r="B34" s="29" t="s">
        <v>23</v>
      </c>
      <c r="C34" s="30"/>
      <c r="D34" s="31"/>
      <c r="E34" s="31"/>
      <c r="F34" s="32"/>
      <c r="G34" s="33"/>
    </row>
    <row r="35" spans="1:248" ht="26.25" customHeight="1" x14ac:dyDescent="0.25">
      <c r="A35" s="4"/>
      <c r="B35" s="56" t="s">
        <v>14</v>
      </c>
      <c r="C35" s="56" t="s">
        <v>15</v>
      </c>
      <c r="D35" s="45" t="s">
        <v>16</v>
      </c>
      <c r="E35" s="26" t="s">
        <v>17</v>
      </c>
      <c r="F35" s="46" t="s">
        <v>18</v>
      </c>
      <c r="G35" s="45" t="s">
        <v>19</v>
      </c>
    </row>
    <row r="36" spans="1:248" ht="12.75" customHeight="1" x14ac:dyDescent="0.25">
      <c r="A36" s="8"/>
      <c r="B36" s="135" t="s">
        <v>85</v>
      </c>
      <c r="C36" s="136" t="s">
        <v>59</v>
      </c>
      <c r="D36" s="142">
        <v>0.1</v>
      </c>
      <c r="E36" s="136" t="s">
        <v>87</v>
      </c>
      <c r="F36" s="136">
        <v>150000</v>
      </c>
      <c r="G36" s="141">
        <f t="shared" ref="G36" si="1">D36*F36</f>
        <v>15000</v>
      </c>
      <c r="H36" s="112"/>
    </row>
    <row r="37" spans="1:248" ht="12.75" customHeight="1" x14ac:dyDescent="0.25">
      <c r="A37" s="8"/>
      <c r="B37" s="143" t="s">
        <v>86</v>
      </c>
      <c r="C37" s="144" t="s">
        <v>59</v>
      </c>
      <c r="D37" s="145">
        <v>0.9</v>
      </c>
      <c r="E37" s="144" t="s">
        <v>83</v>
      </c>
      <c r="F37" s="144">
        <v>160000</v>
      </c>
      <c r="G37" s="143">
        <f>D37*F37</f>
        <v>144000</v>
      </c>
      <c r="H37" s="112"/>
    </row>
    <row r="38" spans="1:248" ht="12.75" customHeight="1" x14ac:dyDescent="0.25">
      <c r="A38" s="8"/>
      <c r="B38" s="120" t="s">
        <v>24</v>
      </c>
      <c r="C38" s="121"/>
      <c r="D38" s="122"/>
      <c r="E38" s="122"/>
      <c r="F38" s="122"/>
      <c r="G38" s="124">
        <f>SUM(G36:G37)</f>
        <v>159000</v>
      </c>
    </row>
    <row r="39" spans="1:248" ht="12" customHeight="1" x14ac:dyDescent="0.25">
      <c r="A39" s="4"/>
      <c r="B39" s="41"/>
      <c r="C39" s="42"/>
      <c r="D39" s="42"/>
      <c r="E39" s="42"/>
      <c r="F39" s="43"/>
      <c r="G39" s="44"/>
    </row>
    <row r="40" spans="1:248" ht="12" customHeight="1" x14ac:dyDescent="0.25">
      <c r="A40" s="2"/>
      <c r="B40" s="29" t="s">
        <v>25</v>
      </c>
      <c r="C40" s="30"/>
      <c r="D40" s="31"/>
      <c r="E40" s="31"/>
      <c r="F40" s="32"/>
      <c r="G40" s="33"/>
    </row>
    <row r="41" spans="1:248" ht="24" customHeight="1" x14ac:dyDescent="0.25">
      <c r="A41" s="4"/>
      <c r="B41" s="47" t="s">
        <v>26</v>
      </c>
      <c r="C41" s="47" t="s">
        <v>27</v>
      </c>
      <c r="D41" s="47" t="s">
        <v>28</v>
      </c>
      <c r="E41" s="47"/>
      <c r="F41" s="47" t="s">
        <v>18</v>
      </c>
      <c r="G41" s="48" t="s">
        <v>19</v>
      </c>
    </row>
    <row r="42" spans="1:248" s="156" customFormat="1" ht="12" customHeight="1" x14ac:dyDescent="0.25">
      <c r="A42" s="155"/>
      <c r="B42" s="157" t="s">
        <v>88</v>
      </c>
      <c r="C42" s="147"/>
      <c r="D42" s="147"/>
      <c r="E42" s="147"/>
      <c r="F42" s="147"/>
      <c r="G42" s="147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</row>
    <row r="43" spans="1:248" s="156" customFormat="1" ht="12" customHeight="1" x14ac:dyDescent="0.25">
      <c r="A43" s="155"/>
      <c r="B43" s="146" t="s">
        <v>89</v>
      </c>
      <c r="C43" s="147" t="s">
        <v>57</v>
      </c>
      <c r="D43" s="147">
        <v>100</v>
      </c>
      <c r="E43" s="147" t="s">
        <v>74</v>
      </c>
      <c r="F43" s="147">
        <v>3282</v>
      </c>
      <c r="G43" s="147">
        <f t="shared" ref="G43:G53" si="2">D43*F43</f>
        <v>328200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</row>
    <row r="44" spans="1:248" s="156" customFormat="1" ht="12" customHeight="1" x14ac:dyDescent="0.25">
      <c r="A44" s="155"/>
      <c r="B44" s="146" t="s">
        <v>90</v>
      </c>
      <c r="C44" s="147" t="s">
        <v>57</v>
      </c>
      <c r="D44" s="147">
        <v>100</v>
      </c>
      <c r="E44" s="147" t="s">
        <v>93</v>
      </c>
      <c r="F44" s="147">
        <v>3282</v>
      </c>
      <c r="G44" s="147">
        <f t="shared" si="2"/>
        <v>328200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</row>
    <row r="45" spans="1:248" s="156" customFormat="1" ht="12" customHeight="1" x14ac:dyDescent="0.25">
      <c r="A45" s="155"/>
      <c r="B45" s="146" t="s">
        <v>91</v>
      </c>
      <c r="C45" s="147" t="s">
        <v>92</v>
      </c>
      <c r="D45" s="147">
        <v>5</v>
      </c>
      <c r="E45" s="147" t="s">
        <v>94</v>
      </c>
      <c r="F45" s="147">
        <v>14558</v>
      </c>
      <c r="G45" s="147">
        <f t="shared" si="2"/>
        <v>72790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</row>
    <row r="46" spans="1:248" s="156" customFormat="1" ht="12" customHeight="1" x14ac:dyDescent="0.25">
      <c r="A46" s="155"/>
      <c r="B46" s="157" t="s">
        <v>95</v>
      </c>
      <c r="C46" s="147"/>
      <c r="D46" s="147"/>
      <c r="E46" s="147"/>
      <c r="F46" s="147"/>
      <c r="G46" s="147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</row>
    <row r="47" spans="1:248" s="156" customFormat="1" ht="12" customHeight="1" x14ac:dyDescent="0.25">
      <c r="A47" s="155"/>
      <c r="B47" s="135" t="s">
        <v>99</v>
      </c>
      <c r="C47" s="147" t="s">
        <v>92</v>
      </c>
      <c r="D47" s="148">
        <v>3</v>
      </c>
      <c r="E47" s="147" t="s">
        <v>94</v>
      </c>
      <c r="F47" s="147">
        <v>15030</v>
      </c>
      <c r="G47" s="147">
        <f t="shared" si="2"/>
        <v>45090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</row>
    <row r="48" spans="1:248" s="156" customFormat="1" ht="12" customHeight="1" x14ac:dyDescent="0.25">
      <c r="A48" s="155"/>
      <c r="B48" s="158" t="s">
        <v>96</v>
      </c>
      <c r="C48" s="147"/>
      <c r="D48" s="148"/>
      <c r="E48" s="147"/>
      <c r="F48" s="147"/>
      <c r="G48" s="147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</row>
    <row r="49" spans="1:248" s="156" customFormat="1" ht="12" customHeight="1" x14ac:dyDescent="0.25">
      <c r="A49" s="155"/>
      <c r="B49" s="135" t="s">
        <v>97</v>
      </c>
      <c r="C49" s="147" t="s">
        <v>92</v>
      </c>
      <c r="D49" s="148">
        <v>0.5</v>
      </c>
      <c r="E49" s="147" t="s">
        <v>102</v>
      </c>
      <c r="F49" s="147">
        <v>69290</v>
      </c>
      <c r="G49" s="147">
        <f t="shared" si="2"/>
        <v>34645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s="156" customFormat="1" ht="12" customHeight="1" x14ac:dyDescent="0.25">
      <c r="A50" s="155"/>
      <c r="B50" s="135" t="s">
        <v>103</v>
      </c>
      <c r="C50" s="147" t="s">
        <v>57</v>
      </c>
      <c r="D50" s="148">
        <v>2</v>
      </c>
      <c r="E50" s="147" t="s">
        <v>94</v>
      </c>
      <c r="F50" s="147">
        <v>39990</v>
      </c>
      <c r="G50" s="147">
        <f t="shared" si="2"/>
        <v>79980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ht="12" customHeight="1" x14ac:dyDescent="0.25">
      <c r="A51" s="8"/>
      <c r="B51" s="146" t="s">
        <v>98</v>
      </c>
      <c r="C51" s="147" t="s">
        <v>57</v>
      </c>
      <c r="D51" s="147">
        <v>1</v>
      </c>
      <c r="E51" s="147" t="s">
        <v>102</v>
      </c>
      <c r="F51" s="147">
        <v>109776</v>
      </c>
      <c r="G51" s="147">
        <f t="shared" si="2"/>
        <v>109776</v>
      </c>
    </row>
    <row r="52" spans="1:248" ht="12" customHeight="1" x14ac:dyDescent="0.25">
      <c r="A52" s="8"/>
      <c r="B52" s="157" t="s">
        <v>100</v>
      </c>
      <c r="C52" s="147"/>
      <c r="D52" s="147"/>
      <c r="E52" s="147"/>
      <c r="F52" s="147"/>
      <c r="G52" s="147"/>
    </row>
    <row r="53" spans="1:248" ht="12" customHeight="1" x14ac:dyDescent="0.25">
      <c r="A53" s="8"/>
      <c r="B53" s="146" t="s">
        <v>101</v>
      </c>
      <c r="C53" s="147" t="s">
        <v>92</v>
      </c>
      <c r="D53" s="147">
        <v>1</v>
      </c>
      <c r="E53" s="147" t="s">
        <v>94</v>
      </c>
      <c r="F53" s="147">
        <v>50000</v>
      </c>
      <c r="G53" s="147">
        <f t="shared" si="2"/>
        <v>50000</v>
      </c>
    </row>
    <row r="54" spans="1:248" s="1" customFormat="1" ht="12.75" customHeight="1" x14ac:dyDescent="0.25">
      <c r="A54" s="8"/>
      <c r="B54" s="49" t="s">
        <v>29</v>
      </c>
      <c r="C54" s="50"/>
      <c r="D54" s="50"/>
      <c r="E54" s="50"/>
      <c r="F54" s="50"/>
      <c r="G54" s="149">
        <f>SUM(G42:G53)</f>
        <v>1048681</v>
      </c>
    </row>
    <row r="55" spans="1:248" s="1" customFormat="1" ht="12" customHeight="1" x14ac:dyDescent="0.25">
      <c r="A55" s="8"/>
      <c r="B55" s="51"/>
      <c r="C55" s="52"/>
      <c r="D55" s="52"/>
      <c r="E55" s="53"/>
      <c r="F55" s="54"/>
      <c r="G55" s="55"/>
    </row>
    <row r="56" spans="1:248" s="1" customFormat="1" ht="12" customHeight="1" x14ac:dyDescent="0.25">
      <c r="A56" s="2"/>
      <c r="B56" s="29" t="s">
        <v>30</v>
      </c>
      <c r="C56" s="30"/>
      <c r="D56" s="31"/>
      <c r="E56" s="31"/>
      <c r="F56" s="32"/>
      <c r="G56" s="33"/>
    </row>
    <row r="57" spans="1:248" s="1" customFormat="1" ht="24" customHeight="1" x14ac:dyDescent="0.25">
      <c r="A57" s="4"/>
      <c r="B57" s="56" t="s">
        <v>31</v>
      </c>
      <c r="C57" s="47" t="s">
        <v>27</v>
      </c>
      <c r="D57" s="47" t="s">
        <v>28</v>
      </c>
      <c r="E57" s="56"/>
      <c r="F57" s="47" t="s">
        <v>18</v>
      </c>
      <c r="G57" s="56" t="s">
        <v>19</v>
      </c>
    </row>
    <row r="58" spans="1:248" s="1" customFormat="1" ht="14.25" customHeight="1" x14ac:dyDescent="0.25">
      <c r="A58" s="4"/>
      <c r="B58" s="150" t="s">
        <v>66</v>
      </c>
      <c r="C58" s="151" t="s">
        <v>60</v>
      </c>
      <c r="D58" s="151">
        <v>1</v>
      </c>
      <c r="E58" s="152" t="s">
        <v>73</v>
      </c>
      <c r="F58" s="153">
        <v>33000</v>
      </c>
      <c r="G58" s="154">
        <f>D58*F58</f>
        <v>33000</v>
      </c>
    </row>
    <row r="59" spans="1:248" s="1" customFormat="1" ht="14.25" customHeight="1" x14ac:dyDescent="0.25">
      <c r="A59" s="8"/>
      <c r="B59" s="150" t="s">
        <v>107</v>
      </c>
      <c r="C59" s="151" t="s">
        <v>60</v>
      </c>
      <c r="D59" s="151">
        <v>1</v>
      </c>
      <c r="E59" s="152" t="s">
        <v>73</v>
      </c>
      <c r="F59" s="153">
        <v>9996</v>
      </c>
      <c r="G59" s="154">
        <f>D59*F59</f>
        <v>9996</v>
      </c>
    </row>
    <row r="60" spans="1:248" s="1" customFormat="1" ht="13.5" customHeight="1" x14ac:dyDescent="0.25">
      <c r="A60" s="8"/>
      <c r="B60" s="120" t="s">
        <v>32</v>
      </c>
      <c r="C60" s="121"/>
      <c r="D60" s="121"/>
      <c r="E60" s="122"/>
      <c r="F60" s="123"/>
      <c r="G60" s="124">
        <f>G58+G59</f>
        <v>42996</v>
      </c>
      <c r="H60" s="11"/>
    </row>
    <row r="61" spans="1:248" s="1" customFormat="1" ht="12" customHeight="1" x14ac:dyDescent="0.25">
      <c r="A61" s="4"/>
      <c r="B61" s="57"/>
      <c r="C61" s="57"/>
      <c r="D61" s="57"/>
      <c r="E61" s="57"/>
      <c r="F61" s="58"/>
      <c r="G61" s="59"/>
    </row>
    <row r="62" spans="1:248" s="1" customFormat="1" ht="12" customHeight="1" x14ac:dyDescent="0.25">
      <c r="A62" s="2"/>
      <c r="B62" s="100" t="s">
        <v>33</v>
      </c>
      <c r="C62" s="101"/>
      <c r="D62" s="101"/>
      <c r="E62" s="101"/>
      <c r="F62" s="101"/>
      <c r="G62" s="102">
        <f>G27+G32+G38+G54+G60</f>
        <v>6870677</v>
      </c>
    </row>
    <row r="63" spans="1:248" s="1" customFormat="1" ht="12" customHeight="1" x14ac:dyDescent="0.25">
      <c r="A63" s="8"/>
      <c r="B63" s="103" t="s">
        <v>34</v>
      </c>
      <c r="C63" s="99"/>
      <c r="D63" s="99"/>
      <c r="E63" s="99"/>
      <c r="F63" s="99"/>
      <c r="G63" s="104">
        <f>G62*0.05</f>
        <v>343533.85000000003</v>
      </c>
    </row>
    <row r="64" spans="1:248" s="1" customFormat="1" ht="12" customHeight="1" x14ac:dyDescent="0.25">
      <c r="A64" s="8"/>
      <c r="B64" s="105" t="s">
        <v>35</v>
      </c>
      <c r="C64" s="98"/>
      <c r="D64" s="98"/>
      <c r="E64" s="98"/>
      <c r="F64" s="98"/>
      <c r="G64" s="106">
        <f>G63+G62</f>
        <v>7214210.8499999996</v>
      </c>
    </row>
    <row r="65" spans="1:7" s="1" customFormat="1" ht="12" customHeight="1" x14ac:dyDescent="0.25">
      <c r="A65" s="8"/>
      <c r="B65" s="103" t="s">
        <v>36</v>
      </c>
      <c r="C65" s="99"/>
      <c r="D65" s="99"/>
      <c r="E65" s="99"/>
      <c r="F65" s="99"/>
      <c r="G65" s="104">
        <f>G12</f>
        <v>25000000</v>
      </c>
    </row>
    <row r="66" spans="1:7" s="1" customFormat="1" ht="12" customHeight="1" x14ac:dyDescent="0.25">
      <c r="A66" s="8"/>
      <c r="B66" s="107" t="s">
        <v>37</v>
      </c>
      <c r="C66" s="108"/>
      <c r="D66" s="108"/>
      <c r="E66" s="108"/>
      <c r="F66" s="108"/>
      <c r="G66" s="109">
        <f>G65-G64</f>
        <v>17785789.149999999</v>
      </c>
    </row>
    <row r="67" spans="1:7" s="1" customFormat="1" ht="12" customHeight="1" x14ac:dyDescent="0.25">
      <c r="A67" s="8"/>
      <c r="B67" s="60" t="s">
        <v>54</v>
      </c>
      <c r="C67" s="61"/>
      <c r="D67" s="61"/>
      <c r="E67" s="61"/>
      <c r="F67" s="61"/>
      <c r="G67" s="62"/>
    </row>
    <row r="68" spans="1:7" s="1" customFormat="1" ht="12.75" customHeight="1" thickBot="1" x14ac:dyDescent="0.3">
      <c r="A68" s="8"/>
      <c r="B68" s="63"/>
      <c r="C68" s="61"/>
      <c r="D68" s="61"/>
      <c r="E68" s="61"/>
      <c r="F68" s="61"/>
      <c r="G68" s="62"/>
    </row>
    <row r="69" spans="1:7" s="1" customFormat="1" ht="12" customHeight="1" x14ac:dyDescent="0.25">
      <c r="A69" s="8"/>
      <c r="B69" s="64" t="s">
        <v>55</v>
      </c>
      <c r="C69" s="65"/>
      <c r="D69" s="65"/>
      <c r="E69" s="65"/>
      <c r="F69" s="66"/>
      <c r="G69" s="62"/>
    </row>
    <row r="70" spans="1:7" s="1" customFormat="1" ht="12" customHeight="1" x14ac:dyDescent="0.25">
      <c r="A70" s="8"/>
      <c r="B70" s="67" t="s">
        <v>38</v>
      </c>
      <c r="C70" s="68"/>
      <c r="D70" s="68"/>
      <c r="E70" s="68"/>
      <c r="F70" s="69"/>
      <c r="G70" s="62"/>
    </row>
    <row r="71" spans="1:7" s="1" customFormat="1" ht="12" customHeight="1" x14ac:dyDescent="0.25">
      <c r="A71" s="8"/>
      <c r="B71" s="67" t="s">
        <v>39</v>
      </c>
      <c r="C71" s="68"/>
      <c r="D71" s="68"/>
      <c r="E71" s="68"/>
      <c r="F71" s="69"/>
      <c r="G71" s="62"/>
    </row>
    <row r="72" spans="1:7" s="1" customFormat="1" ht="12" customHeight="1" x14ac:dyDescent="0.25">
      <c r="A72" s="8"/>
      <c r="B72" s="67" t="s">
        <v>40</v>
      </c>
      <c r="C72" s="68"/>
      <c r="D72" s="68"/>
      <c r="E72" s="68"/>
      <c r="F72" s="69"/>
      <c r="G72" s="62"/>
    </row>
    <row r="73" spans="1:7" s="1" customFormat="1" ht="12" customHeight="1" x14ac:dyDescent="0.25">
      <c r="A73" s="8"/>
      <c r="B73" s="67" t="s">
        <v>41</v>
      </c>
      <c r="C73" s="68"/>
      <c r="D73" s="68"/>
      <c r="E73" s="68"/>
      <c r="F73" s="69"/>
      <c r="G73" s="62"/>
    </row>
    <row r="74" spans="1:7" s="1" customFormat="1" ht="12" customHeight="1" x14ac:dyDescent="0.25">
      <c r="A74" s="8"/>
      <c r="B74" s="67" t="s">
        <v>42</v>
      </c>
      <c r="C74" s="68"/>
      <c r="D74" s="68"/>
      <c r="E74" s="68"/>
      <c r="F74" s="69"/>
      <c r="G74" s="62"/>
    </row>
    <row r="75" spans="1:7" s="1" customFormat="1" ht="12.75" customHeight="1" thickBot="1" x14ac:dyDescent="0.3">
      <c r="A75" s="8"/>
      <c r="B75" s="70" t="s">
        <v>43</v>
      </c>
      <c r="C75" s="71"/>
      <c r="D75" s="71"/>
      <c r="E75" s="71"/>
      <c r="F75" s="72"/>
      <c r="G75" s="62"/>
    </row>
    <row r="76" spans="1:7" s="1" customFormat="1" ht="12.75" customHeight="1" x14ac:dyDescent="0.25">
      <c r="A76" s="8"/>
      <c r="B76" s="63"/>
      <c r="C76" s="68"/>
      <c r="D76" s="68"/>
      <c r="E76" s="68"/>
      <c r="F76" s="68"/>
      <c r="G76" s="62"/>
    </row>
    <row r="77" spans="1:7" s="1" customFormat="1" ht="15" customHeight="1" thickBot="1" x14ac:dyDescent="0.3">
      <c r="A77" s="8"/>
      <c r="B77" s="161" t="s">
        <v>44</v>
      </c>
      <c r="C77" s="162"/>
      <c r="D77" s="73"/>
      <c r="E77" s="74"/>
      <c r="F77" s="74"/>
      <c r="G77" s="62"/>
    </row>
    <row r="78" spans="1:7" s="1" customFormat="1" ht="12" customHeight="1" x14ac:dyDescent="0.25">
      <c r="A78" s="8"/>
      <c r="B78" s="75" t="s">
        <v>31</v>
      </c>
      <c r="C78" s="76" t="s">
        <v>58</v>
      </c>
      <c r="D78" s="77" t="s">
        <v>45</v>
      </c>
      <c r="E78" s="74"/>
      <c r="F78" s="74"/>
      <c r="G78" s="62"/>
    </row>
    <row r="79" spans="1:7" s="1" customFormat="1" ht="12" customHeight="1" x14ac:dyDescent="0.25">
      <c r="A79" s="8"/>
      <c r="B79" s="78" t="s">
        <v>46</v>
      </c>
      <c r="C79" s="79">
        <f>G27</f>
        <v>5620000</v>
      </c>
      <c r="D79" s="80">
        <f>(C79/C85)</f>
        <v>0.77901798503712993</v>
      </c>
      <c r="E79" s="74"/>
      <c r="F79" s="74"/>
      <c r="G79" s="62"/>
    </row>
    <row r="80" spans="1:7" s="1" customFormat="1" ht="12" customHeight="1" x14ac:dyDescent="0.25">
      <c r="A80" s="8"/>
      <c r="B80" s="78" t="s">
        <v>47</v>
      </c>
      <c r="C80" s="79">
        <f>G32</f>
        <v>0</v>
      </c>
      <c r="D80" s="80">
        <v>0</v>
      </c>
      <c r="E80" s="74"/>
      <c r="F80" s="74"/>
      <c r="G80" s="62"/>
    </row>
    <row r="81" spans="1:7" s="1" customFormat="1" ht="12" customHeight="1" x14ac:dyDescent="0.25">
      <c r="A81" s="8"/>
      <c r="B81" s="78" t="s">
        <v>48</v>
      </c>
      <c r="C81" s="79">
        <f>G38</f>
        <v>159000</v>
      </c>
      <c r="D81" s="80">
        <f>(C81/C85)</f>
        <v>2.2039832672758657E-2</v>
      </c>
      <c r="E81" s="74"/>
      <c r="F81" s="74"/>
      <c r="G81" s="62"/>
    </row>
    <row r="82" spans="1:7" s="1" customFormat="1" ht="12" customHeight="1" x14ac:dyDescent="0.25">
      <c r="A82" s="8"/>
      <c r="B82" s="78" t="s">
        <v>26</v>
      </c>
      <c r="C82" s="79">
        <f>G54</f>
        <v>1048681</v>
      </c>
      <c r="D82" s="80">
        <f>(C82/C85)</f>
        <v>0.14536323123963032</v>
      </c>
      <c r="E82" s="74"/>
      <c r="F82" s="74"/>
      <c r="G82" s="62"/>
    </row>
    <row r="83" spans="1:7" s="1" customFormat="1" ht="12" customHeight="1" x14ac:dyDescent="0.25">
      <c r="A83" s="8"/>
      <c r="B83" s="78" t="s">
        <v>49</v>
      </c>
      <c r="C83" s="81">
        <f>G60</f>
        <v>42996</v>
      </c>
      <c r="D83" s="80">
        <f>(C83/C85)</f>
        <v>5.9599034314335303E-3</v>
      </c>
      <c r="E83" s="82"/>
      <c r="F83" s="82"/>
      <c r="G83" s="62"/>
    </row>
    <row r="84" spans="1:7" s="1" customFormat="1" ht="12" customHeight="1" x14ac:dyDescent="0.25">
      <c r="A84" s="8"/>
      <c r="B84" s="78" t="s">
        <v>50</v>
      </c>
      <c r="C84" s="81">
        <f>G63</f>
        <v>343533.85000000003</v>
      </c>
      <c r="D84" s="80">
        <f>(C84/C85)</f>
        <v>4.7619047619047623E-2</v>
      </c>
      <c r="E84" s="82"/>
      <c r="F84" s="82"/>
      <c r="G84" s="62"/>
    </row>
    <row r="85" spans="1:7" s="1" customFormat="1" ht="12.75" customHeight="1" thickBot="1" x14ac:dyDescent="0.3">
      <c r="A85" s="8"/>
      <c r="B85" s="83" t="s">
        <v>61</v>
      </c>
      <c r="C85" s="84">
        <f>SUM(C79:C84)</f>
        <v>7214210.8499999996</v>
      </c>
      <c r="D85" s="85">
        <f>SUM(D79:D84)</f>
        <v>1</v>
      </c>
      <c r="E85" s="82"/>
      <c r="F85" s="82"/>
      <c r="G85" s="62"/>
    </row>
    <row r="86" spans="1:7" s="1" customFormat="1" ht="12" customHeight="1" x14ac:dyDescent="0.25">
      <c r="A86" s="8"/>
      <c r="B86" s="63"/>
      <c r="C86" s="61"/>
      <c r="D86" s="61"/>
      <c r="E86" s="61"/>
      <c r="F86" s="61"/>
      <c r="G86" s="62"/>
    </row>
    <row r="87" spans="1:7" s="1" customFormat="1" ht="12.75" customHeight="1" thickBot="1" x14ac:dyDescent="0.3">
      <c r="A87" s="8"/>
      <c r="B87" s="13"/>
      <c r="C87" s="61"/>
      <c r="D87" s="61"/>
      <c r="E87" s="61"/>
      <c r="F87" s="61"/>
      <c r="G87" s="62"/>
    </row>
    <row r="88" spans="1:7" s="1" customFormat="1" ht="12" customHeight="1" thickBot="1" x14ac:dyDescent="0.3">
      <c r="A88" s="8"/>
      <c r="B88" s="163" t="s">
        <v>62</v>
      </c>
      <c r="C88" s="164"/>
      <c r="D88" s="164"/>
      <c r="E88" s="165"/>
      <c r="F88" s="82"/>
      <c r="G88" s="62"/>
    </row>
    <row r="89" spans="1:7" s="1" customFormat="1" ht="12" customHeight="1" x14ac:dyDescent="0.25">
      <c r="A89" s="8"/>
      <c r="B89" s="86" t="s">
        <v>63</v>
      </c>
      <c r="C89" s="87">
        <v>25000</v>
      </c>
      <c r="D89" s="87">
        <v>28000</v>
      </c>
      <c r="E89" s="87">
        <v>28100</v>
      </c>
      <c r="F89" s="88"/>
      <c r="G89" s="89"/>
    </row>
    <row r="90" spans="1:7" s="1" customFormat="1" ht="12.75" customHeight="1" thickBot="1" x14ac:dyDescent="0.3">
      <c r="A90" s="8"/>
      <c r="B90" s="83" t="s">
        <v>64</v>
      </c>
      <c r="C90" s="84">
        <f>(G64/C89)</f>
        <v>288.56843399999997</v>
      </c>
      <c r="D90" s="84">
        <f>(G64/D89)</f>
        <v>257.65038749999997</v>
      </c>
      <c r="E90" s="90">
        <f>(G64/E89)</f>
        <v>256.73348220640565</v>
      </c>
      <c r="F90" s="88"/>
      <c r="G90" s="89">
        <v>0</v>
      </c>
    </row>
    <row r="91" spans="1:7" s="1" customFormat="1" ht="15.6" customHeight="1" x14ac:dyDescent="0.25">
      <c r="A91" s="8"/>
      <c r="B91" s="60" t="s">
        <v>51</v>
      </c>
      <c r="C91" s="68"/>
      <c r="D91" s="68"/>
      <c r="E91" s="68"/>
      <c r="F91" s="68"/>
      <c r="G91" s="91"/>
    </row>
    <row r="92" spans="1:7" ht="11.25" customHeight="1" x14ac:dyDescent="0.25">
      <c r="A92" s="8"/>
    </row>
  </sheetData>
  <mergeCells count="9">
    <mergeCell ref="B17:G17"/>
    <mergeCell ref="B77:C77"/>
    <mergeCell ref="B88:E8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Mantención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2023-04-27T19:04:35Z</dcterms:modified>
</cp:coreProperties>
</file>