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0" yWindow="0" windowWidth="20325" windowHeight="9435"/>
  </bookViews>
  <sheets>
    <sheet name="FRUTILLA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81" i="1" l="1"/>
  <c r="G81" i="1"/>
  <c r="D80" i="1"/>
  <c r="D81" i="1"/>
  <c r="F80" i="1"/>
  <c r="G80" i="1" s="1"/>
  <c r="G78" i="1"/>
  <c r="G66" i="1"/>
  <c r="D24" i="1"/>
  <c r="G72" i="1"/>
  <c r="G75" i="1"/>
  <c r="G76" i="1"/>
  <c r="G77" i="1"/>
  <c r="G55" i="1"/>
  <c r="G56" i="1"/>
  <c r="G58" i="1"/>
  <c r="G59" i="1"/>
  <c r="D70" i="1" l="1"/>
  <c r="G70" i="1" s="1"/>
  <c r="G74" i="1"/>
  <c r="F57" i="1"/>
  <c r="G57" i="1" s="1"/>
  <c r="F53" i="1"/>
  <c r="G53" i="1" s="1"/>
  <c r="F52" i="1"/>
  <c r="G52" i="1" s="1"/>
  <c r="G65" i="1"/>
  <c r="G50" i="1" l="1"/>
  <c r="F51" i="1"/>
  <c r="G51" i="1" s="1"/>
  <c r="G69" i="1" l="1"/>
  <c r="G43" i="1"/>
  <c r="G44" i="1"/>
  <c r="G45" i="1"/>
  <c r="G46" i="1"/>
  <c r="G47" i="1"/>
  <c r="G48" i="1"/>
  <c r="G49" i="1"/>
  <c r="G54" i="1"/>
  <c r="G61" i="1"/>
  <c r="G62" i="1"/>
  <c r="G90" i="1"/>
  <c r="G12" i="1"/>
  <c r="D119" i="1" l="1"/>
  <c r="G63" i="1"/>
  <c r="G64" i="1"/>
  <c r="G68" i="1"/>
  <c r="G71" i="1"/>
  <c r="G73" i="1"/>
  <c r="G83" i="1"/>
  <c r="G84" i="1"/>
  <c r="G22" i="1"/>
  <c r="G23" i="1"/>
  <c r="G24" i="1"/>
  <c r="G25" i="1"/>
  <c r="G26" i="1"/>
  <c r="G27" i="1"/>
  <c r="G21" i="1"/>
  <c r="G85" i="1" l="1"/>
  <c r="C112" i="1" s="1"/>
  <c r="G28" i="1"/>
  <c r="C109" i="1" s="1"/>
  <c r="G38" i="1"/>
  <c r="C111" i="1"/>
  <c r="C113" i="1"/>
  <c r="C110" i="1" l="1"/>
  <c r="G95" i="1"/>
  <c r="G92" i="1" l="1"/>
  <c r="G93" i="1" s="1"/>
  <c r="C114" i="1" s="1"/>
  <c r="G94" i="1" l="1"/>
  <c r="D120" i="1" s="1"/>
  <c r="C115" i="1"/>
  <c r="D109" i="1" s="1"/>
  <c r="C120" i="1" l="1"/>
  <c r="E120" i="1"/>
  <c r="G96" i="1"/>
  <c r="D114" i="1"/>
  <c r="D112" i="1"/>
  <c r="D113" i="1"/>
  <c r="D111" i="1"/>
  <c r="D115" i="1" l="1"/>
</calcChain>
</file>

<file path=xl/sharedStrings.xml><?xml version="1.0" encoding="utf-8"?>
<sst xmlns="http://schemas.openxmlformats.org/spreadsheetml/2006/main" count="244" uniqueCount="146">
  <si>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</si>
  <si>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</si>
  <si>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</si>
  <si>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</si>
  <si>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</si>
  <si>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</si>
  <si>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</si>
  <si>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</si>
  <si>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</si>
  <si>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</si>
  <si>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</si>
  <si>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</si>
  <si>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</si>
  <si>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</si>
  <si>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</si>
  <si>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</si>
  <si>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</si>
  <si>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</si>
  <si>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</si>
  <si>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</si>
  <si>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</si>
  <si>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</si>
  <si>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</si>
  <si>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</si>
  <si>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</si>
  <si>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</si>
  <si>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</si>
  <si>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</si>
  <si>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</si>
  <si>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</si>
  <si>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</si>
  <si>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</si>
  <si>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</si>
  <si>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</si>
  <si>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</si>
  <si>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</si>
  <si>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</si>
  <si>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</si>
  <si>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</si>
  <si>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</si>
  <si>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</si>
  <si>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</si>
  <si>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</si>
  <si>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</si>
  <si>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</si>
  <si>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</si>
  <si>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</si>
  <si>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</si>
  <si>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</si>
  <si>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</si>
  <si>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</si>
  <si>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</si>
  <si>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</si>
  <si>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</si>
  <si>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</si>
  <si>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</si>
  <si>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</si>
  <si>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</si>
  <si>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</si>
  <si>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Rendimiento  (Unidades/hà)</t>
  </si>
  <si>
    <t>Costo unitario ($/ Unidades) (*)</t>
  </si>
  <si>
    <t>ESCENARIOS COSTO UNITARIO  ($/unidades)</t>
  </si>
  <si>
    <t>FRUTILLA</t>
  </si>
  <si>
    <t>Alveon - Monterey - Camarosa</t>
  </si>
  <si>
    <t>Medio</t>
  </si>
  <si>
    <t>Lib. B. O'Higgins</t>
  </si>
  <si>
    <t>Lolol</t>
  </si>
  <si>
    <t>Lolol - Pumanque - Paredones</t>
  </si>
  <si>
    <t>Octubre-Febrero</t>
  </si>
  <si>
    <t>Mercado interno</t>
  </si>
  <si>
    <t>Septiembre-Abril</t>
  </si>
  <si>
    <t>Limpia Manual</t>
  </si>
  <si>
    <t>Marzo-Abril</t>
  </si>
  <si>
    <t xml:space="preserve">Corta de estolones </t>
  </si>
  <si>
    <t>Marzo-Diciembre</t>
  </si>
  <si>
    <t>Poda</t>
  </si>
  <si>
    <t>Julio</t>
  </si>
  <si>
    <t>Aplicación de agroquímicos</t>
  </si>
  <si>
    <t>Enero-Abril</t>
  </si>
  <si>
    <t>Riegos y fertirriego</t>
  </si>
  <si>
    <t>Recolección de fruta</t>
  </si>
  <si>
    <t>Revisión y acopio cajas</t>
  </si>
  <si>
    <t>FERTILIZANTES</t>
  </si>
  <si>
    <t>Kelpak (promotor fisiológico)</t>
  </si>
  <si>
    <t>lt</t>
  </si>
  <si>
    <t>Febrero</t>
  </si>
  <si>
    <t>Basfoliar SL</t>
  </si>
  <si>
    <t>Febrero-Abril</t>
  </si>
  <si>
    <t>Rukan Mix</t>
  </si>
  <si>
    <t>Ultrasol Crecimiento</t>
  </si>
  <si>
    <t>Rukan Calcio</t>
  </si>
  <si>
    <t>Agosto-Septiembre</t>
  </si>
  <si>
    <t>Ultrasol Multipropósito</t>
  </si>
  <si>
    <t>Septiembre-Octubre</t>
  </si>
  <si>
    <t>Frutaliv</t>
  </si>
  <si>
    <t>Septiembre-Diciembre</t>
  </si>
  <si>
    <t>Acido fosfórico</t>
  </si>
  <si>
    <t>Septiembre-Marzo</t>
  </si>
  <si>
    <t>Ultrasol Producción</t>
  </si>
  <si>
    <t>Octubre-Marzo</t>
  </si>
  <si>
    <t>FUNGICIDAS</t>
  </si>
  <si>
    <t>Phyton 27</t>
  </si>
  <si>
    <t>Enero</t>
  </si>
  <si>
    <t>Azufre Mojable</t>
  </si>
  <si>
    <t>Octubre-Abril</t>
  </si>
  <si>
    <t>Rukon 50 WP</t>
  </si>
  <si>
    <t>Amistar Top</t>
  </si>
  <si>
    <t>Diciembre-Enero</t>
  </si>
  <si>
    <t>INSECTICIDAS</t>
  </si>
  <si>
    <t>Acaban  050 SC</t>
  </si>
  <si>
    <t>Mayo</t>
  </si>
  <si>
    <t>Punto 70 WP</t>
  </si>
  <si>
    <t>Agosto</t>
  </si>
  <si>
    <t>Vertimec 018 EC</t>
  </si>
  <si>
    <t>Oct/Feb</t>
  </si>
  <si>
    <t>Success 48</t>
  </si>
  <si>
    <t>Noviembre-Enero</t>
  </si>
  <si>
    <t>Energia eléctrica</t>
  </si>
  <si>
    <t>Kw</t>
  </si>
  <si>
    <t>Cajas/envases</t>
  </si>
  <si>
    <t xml:space="preserve">Un </t>
  </si>
  <si>
    <t>Octubre-Noviembre</t>
  </si>
  <si>
    <t>Nitrato de potasio</t>
  </si>
  <si>
    <t>Sultato de potasio</t>
  </si>
  <si>
    <t>Nitrato de magnesio</t>
  </si>
  <si>
    <t>Impulso</t>
  </si>
  <si>
    <t>Bellis</t>
  </si>
  <si>
    <t>Karate Zeon</t>
  </si>
  <si>
    <t>Stimulate Frut Sizer</t>
  </si>
  <si>
    <t>Terrasorb Foliar</t>
  </si>
  <si>
    <t>Defender Zinc</t>
  </si>
  <si>
    <t>Clartex</t>
  </si>
  <si>
    <t>Bifentrin</t>
  </si>
  <si>
    <t>Rukam Boro</t>
  </si>
  <si>
    <t>Fast Plus</t>
  </si>
  <si>
    <t>Harvest More 5-5-45</t>
  </si>
  <si>
    <t>Kanemite</t>
  </si>
  <si>
    <t>Junio-Agosto</t>
  </si>
  <si>
    <t>Agrimek</t>
  </si>
  <si>
    <t>Aceite Miscible</t>
  </si>
  <si>
    <t>HERBICIDAS</t>
  </si>
  <si>
    <t>Paraquat</t>
  </si>
  <si>
    <t>Glifosato</t>
  </si>
  <si>
    <t>Heladas-Nematodo</t>
  </si>
  <si>
    <t>RENDIMIENTO (kilos/ha)</t>
  </si>
  <si>
    <t>PRECIO ESPERADO ($/kilos)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</si>
</sst>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15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3" fillId="0" borderId="17"/>
    <xf numFmtId="0" fontId="13" fillId="0" borderId="17"/>
    <xf numFmtId="0" fontId="13" fillId="0" borderId="17"/>
    <xf numFmtId="166" fontId="13" fillId="0" borderId="17" applyFont="0" applyFill="0" applyBorder="0" applyAlignment="0" applyProtection="0"/>
    <xf numFmtId="166" fontId="13" fillId="0" borderId="17" applyFont="0" applyFill="0" applyBorder="0" applyAlignment="0" applyProtection="0"/>
    <xf numFmtId="166" fontId="13" fillId="0" borderId="17" applyFont="0" applyFill="0" applyBorder="0" applyAlignment="0" applyProtection="0"/>
    <xf numFmtId="0" fontId="1" fillId="0" borderId="17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11" fillId="6" borderId="17" xfId="0" applyFont="1" applyFill="1" applyBorder="1" applyAlignment="1"/>
    <xf numFmtId="0" fontId="6" fillId="6" borderId="17" xfId="0" applyFont="1" applyFill="1" applyBorder="1" applyAlignment="1">
      <alignment vertical="center"/>
    </xf>
    <xf numFmtId="0" fontId="11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49" fontId="9" fillId="2" borderId="38" xfId="0" applyNumberFormat="1" applyFont="1" applyFill="1" applyBorder="1" applyAlignment="1">
      <alignment vertical="center"/>
    </xf>
    <xf numFmtId="0" fontId="11" fillId="2" borderId="39" xfId="0" applyFont="1" applyFill="1" applyBorder="1" applyAlignment="1"/>
    <xf numFmtId="0" fontId="11" fillId="2" borderId="40" xfId="0" applyFont="1" applyFill="1" applyBorder="1" applyAlignment="1"/>
    <xf numFmtId="49" fontId="11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 applyAlignment="1"/>
    <xf numFmtId="0" fontId="11" fillId="2" borderId="45" xfId="0" applyFont="1" applyFill="1" applyBorder="1" applyAlignment="1"/>
    <xf numFmtId="0" fontId="9" fillId="6" borderId="17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 wrapText="1"/>
    </xf>
    <xf numFmtId="164" fontId="2" fillId="2" borderId="17" xfId="0" applyNumberFormat="1" applyFont="1" applyFill="1" applyBorder="1" applyAlignment="1">
      <alignment horizontal="right" vertical="center"/>
    </xf>
    <xf numFmtId="164" fontId="12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5" fillId="3" borderId="5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/>
    <xf numFmtId="0" fontId="4" fillId="2" borderId="12" xfId="0" applyFont="1" applyFill="1" applyBorder="1" applyAlignment="1">
      <alignment horizontal="right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3" fontId="4" fillId="2" borderId="16" xfId="0" applyNumberFormat="1" applyFont="1" applyFill="1" applyBorder="1" applyAlignment="1">
      <alignment horizontal="right"/>
    </xf>
    <xf numFmtId="0" fontId="4" fillId="2" borderId="48" xfId="0" applyFont="1" applyFill="1" applyBorder="1" applyAlignment="1"/>
    <xf numFmtId="0" fontId="4" fillId="2" borderId="49" xfId="0" applyFont="1" applyFill="1" applyBorder="1" applyAlignment="1"/>
    <xf numFmtId="0" fontId="4" fillId="2" borderId="49" xfId="0" applyFont="1" applyFill="1" applyBorder="1" applyAlignment="1">
      <alignment horizontal="center"/>
    </xf>
    <xf numFmtId="3" fontId="4" fillId="2" borderId="49" xfId="0" applyNumberFormat="1" applyFont="1" applyFill="1" applyBorder="1" applyAlignment="1"/>
    <xf numFmtId="3" fontId="4" fillId="2" borderId="49" xfId="0" applyNumberFormat="1" applyFont="1" applyFill="1" applyBorder="1" applyAlignment="1">
      <alignment horizontal="right"/>
    </xf>
    <xf numFmtId="0" fontId="4" fillId="2" borderId="20" xfId="0" applyFont="1" applyFill="1" applyBorder="1" applyAlignment="1"/>
    <xf numFmtId="3" fontId="4" fillId="2" borderId="20" xfId="0" applyNumberFormat="1" applyFont="1" applyFill="1" applyBorder="1" applyAlignment="1"/>
    <xf numFmtId="3" fontId="4" fillId="2" borderId="20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vertical="center"/>
    </xf>
    <xf numFmtId="0" fontId="4" fillId="8" borderId="37" xfId="0" applyFont="1" applyFill="1" applyBorder="1" applyAlignment="1"/>
    <xf numFmtId="0" fontId="4" fillId="6" borderId="17" xfId="0" applyFont="1" applyFill="1" applyBorder="1" applyAlignment="1"/>
    <xf numFmtId="49" fontId="14" fillId="7" borderId="28" xfId="0" applyNumberFormat="1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horizontal="center" vertical="center"/>
    </xf>
    <xf numFmtId="49" fontId="4" fillId="7" borderId="29" xfId="0" applyNumberFormat="1" applyFont="1" applyFill="1" applyBorder="1" applyAlignment="1">
      <alignment horizontal="center"/>
    </xf>
    <xf numFmtId="49" fontId="14" fillId="2" borderId="30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4" fillId="2" borderId="31" xfId="0" applyNumberFormat="1" applyFont="1" applyFill="1" applyBorder="1" applyAlignment="1"/>
    <xf numFmtId="165" fontId="14" fillId="2" borderId="6" xfId="0" applyNumberFormat="1" applyFont="1" applyFill="1" applyBorder="1" applyAlignment="1">
      <alignment vertical="center"/>
    </xf>
    <xf numFmtId="0" fontId="15" fillId="6" borderId="17" xfId="0" applyFont="1" applyFill="1" applyBorder="1" applyAlignment="1">
      <alignment vertical="center"/>
    </xf>
    <xf numFmtId="49" fontId="14" fillId="7" borderId="32" xfId="0" applyNumberFormat="1" applyFont="1" applyFill="1" applyBorder="1" applyAlignment="1">
      <alignment vertical="center"/>
    </xf>
    <xf numFmtId="165" fontId="14" fillId="7" borderId="33" xfId="0" applyNumberFormat="1" applyFont="1" applyFill="1" applyBorder="1" applyAlignment="1">
      <alignment vertical="center"/>
    </xf>
    <xf numFmtId="9" fontId="14" fillId="7" borderId="34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4" fillId="7" borderId="46" xfId="0" applyNumberFormat="1" applyFont="1" applyFill="1" applyBorder="1" applyAlignment="1">
      <alignment vertical="center"/>
    </xf>
    <xf numFmtId="3" fontId="14" fillId="7" borderId="47" xfId="0" applyNumberFormat="1" applyFont="1" applyFill="1" applyBorder="1" applyAlignment="1">
      <alignment vertical="center"/>
    </xf>
    <xf numFmtId="165" fontId="14" fillId="7" borderId="3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51" xfId="0" applyNumberFormat="1" applyFont="1" applyFill="1" applyBorder="1" applyAlignment="1">
      <alignment horizontal="center" vertical="center"/>
    </xf>
    <xf numFmtId="49" fontId="18" fillId="8" borderId="52" xfId="0" applyNumberFormat="1" applyFont="1" applyFill="1" applyBorder="1" applyAlignment="1">
      <alignment horizontal="center" vertical="center"/>
    </xf>
    <xf numFmtId="49" fontId="18" fillId="8" borderId="35" xfId="0" applyNumberFormat="1" applyFont="1" applyFill="1" applyBorder="1" applyAlignment="1">
      <alignment vertical="center"/>
    </xf>
    <xf numFmtId="0" fontId="14" fillId="8" borderId="36" xfId="0" applyFont="1" applyFill="1" applyBorder="1" applyAlignment="1">
      <alignment vertical="center"/>
    </xf>
    <xf numFmtId="0" fontId="4" fillId="9" borderId="53" xfId="7" applyFont="1" applyFill="1" applyBorder="1" applyAlignment="1">
      <alignment horizontal="right" vertical="center"/>
    </xf>
    <xf numFmtId="3" fontId="4" fillId="0" borderId="53" xfId="7" applyNumberFormat="1" applyFont="1" applyFill="1" applyBorder="1" applyAlignment="1">
      <alignment horizontal="right" vertical="center"/>
    </xf>
    <xf numFmtId="17" fontId="4" fillId="0" borderId="53" xfId="7" applyNumberFormat="1" applyFont="1" applyFill="1" applyBorder="1" applyAlignment="1">
      <alignment horizontal="right" vertical="center" wrapText="1"/>
    </xf>
    <xf numFmtId="3" fontId="4" fillId="0" borderId="53" xfId="7" applyNumberFormat="1" applyFont="1" applyFill="1" applyBorder="1" applyAlignment="1">
      <alignment horizontal="right" vertical="center" wrapText="1"/>
    </xf>
    <xf numFmtId="3" fontId="4" fillId="0" borderId="53" xfId="7" applyNumberFormat="1" applyFont="1" applyBorder="1" applyAlignment="1">
      <alignment horizontal="right" vertical="center" wrapText="1"/>
    </xf>
    <xf numFmtId="0" fontId="4" fillId="0" borderId="53" xfId="7" applyFont="1" applyBorder="1" applyAlignment="1">
      <alignment horizontal="right" vertical="center" wrapText="1"/>
    </xf>
    <xf numFmtId="0" fontId="4" fillId="9" borderId="53" xfId="7" applyFont="1" applyFill="1" applyBorder="1" applyAlignment="1">
      <alignment horizontal="right" vertical="center" wrapText="1"/>
    </xf>
    <xf numFmtId="17" fontId="4" fillId="0" borderId="53" xfId="7" applyNumberFormat="1" applyFont="1" applyBorder="1" applyAlignment="1">
      <alignment horizontal="right" vertical="center" wrapText="1"/>
    </xf>
    <xf numFmtId="17" fontId="17" fillId="0" borderId="53" xfId="1" applyNumberFormat="1" applyFont="1" applyBorder="1" applyAlignment="1">
      <alignment horizontal="right" vertical="center"/>
    </xf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19" fillId="2" borderId="4" xfId="0" applyFont="1" applyFill="1" applyBorder="1"/>
    <xf numFmtId="49" fontId="20" fillId="3" borderId="13" xfId="0" applyNumberFormat="1" applyFont="1" applyFill="1" applyBorder="1" applyAlignment="1">
      <alignment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vertical="center"/>
    </xf>
    <xf numFmtId="3" fontId="20" fillId="3" borderId="13" xfId="0" applyNumberFormat="1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0" fontId="0" fillId="2" borderId="1" xfId="0" applyFill="1" applyBorder="1"/>
    <xf numFmtId="0" fontId="3" fillId="2" borderId="11" xfId="0" applyFont="1" applyFill="1" applyBorder="1"/>
    <xf numFmtId="0" fontId="3" fillId="2" borderId="12" xfId="0" applyFont="1" applyFill="1" applyBorder="1"/>
    <xf numFmtId="3" fontId="3" fillId="2" borderId="12" xfId="0" applyNumberFormat="1" applyFont="1" applyFill="1" applyBorder="1"/>
    <xf numFmtId="0" fontId="0" fillId="0" borderId="0" xfId="0" applyNumberFormat="1"/>
    <xf numFmtId="0" fontId="0" fillId="0" borderId="0" xfId="0"/>
    <xf numFmtId="0" fontId="14" fillId="2" borderId="13" xfId="0" applyFont="1" applyFill="1" applyBorder="1" applyAlignment="1">
      <alignment vertical="center"/>
    </xf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4" fontId="2" fillId="10" borderId="54" xfId="0" applyNumberFormat="1" applyFont="1" applyFill="1" applyBorder="1" applyAlignment="1">
      <alignment vertical="center"/>
    </xf>
  </cellXfs>
  <cellStyles count="8">
    <cellStyle name="Millares 2" xfId="6"/>
    <cellStyle name="Millares 4" xfId="4"/>
    <cellStyle name="Millares 6" xfId="5"/>
    <cellStyle name="Normal" xfId="0" builtinId="0"/>
    <cellStyle name="Normal 2" xfId="1"/>
    <cellStyle name="Normal 2 3" xfId="2"/>
    <cellStyle name="Normal 4" xfId="7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78467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1"/>
  <sheetViews>
    <sheetView showGridLines="0" tabSelected="1" topLeftCell="B75" zoomScale="124" zoomScaleNormal="124" zoomScaleSheetLayoutView="118" workbookViewId="0">
      <selection activeCell="G109" sqref="G109"/>
    </sheetView>
  </sheetViews>
  <sheetFormatPr baseColWidth="10" defaultColWidth="10.85546875" defaultRowHeight="11.25" customHeight="1"/>
  <cols>
    <col min="1" max="1" width="6.1406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6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0"/>
    </row>
    <row r="2" spans="1:7" ht="15" customHeight="1">
      <c r="A2" s="2"/>
      <c r="B2" s="2"/>
      <c r="C2" s="2"/>
      <c r="D2" s="2"/>
      <c r="E2" s="2"/>
      <c r="F2" s="2"/>
      <c r="G2" s="30"/>
    </row>
    <row r="3" spans="1:7" ht="15" customHeight="1">
      <c r="A3" s="2"/>
      <c r="B3" s="2"/>
      <c r="C3" s="2"/>
      <c r="D3" s="2"/>
      <c r="E3" s="2"/>
      <c r="F3" s="2"/>
      <c r="G3" s="30"/>
    </row>
    <row r="4" spans="1:7" ht="15" customHeight="1">
      <c r="A4" s="2"/>
      <c r="B4" s="2"/>
      <c r="C4" s="2"/>
      <c r="D4" s="2"/>
      <c r="E4" s="2"/>
      <c r="F4" s="2"/>
      <c r="G4" s="30"/>
    </row>
    <row r="5" spans="1:7" ht="15" customHeight="1">
      <c r="A5" s="2"/>
      <c r="B5" s="2"/>
      <c r="C5" s="2"/>
      <c r="D5" s="2"/>
      <c r="E5" s="2"/>
      <c r="F5" s="2"/>
      <c r="G5" s="30"/>
    </row>
    <row r="6" spans="1:7" ht="15" customHeight="1">
      <c r="A6" s="2"/>
      <c r="B6" s="2"/>
      <c r="C6" s="2"/>
      <c r="D6" s="2"/>
      <c r="E6" s="2"/>
      <c r="F6" s="2"/>
      <c r="G6" s="30"/>
    </row>
    <row r="7" spans="1:7" ht="15" customHeight="1">
      <c r="A7" s="2"/>
      <c r="B7" s="2"/>
      <c r="C7" s="2"/>
      <c r="D7" s="2"/>
      <c r="E7" s="2"/>
      <c r="F7" s="2"/>
      <c r="G7" s="30"/>
    </row>
    <row r="8" spans="1:7" ht="15" customHeight="1">
      <c r="A8" s="2"/>
      <c r="B8" s="3"/>
      <c r="C8" s="4"/>
      <c r="D8" s="2"/>
      <c r="E8" s="4"/>
      <c r="F8" s="4"/>
      <c r="G8" s="31"/>
    </row>
    <row r="9" spans="1:7" ht="12" customHeight="1">
      <c r="A9" s="5"/>
      <c r="B9" s="37" t="s">
        <v>0</v>
      </c>
      <c r="C9" s="92" t="s">
        <v>62</v>
      </c>
      <c r="D9" s="38"/>
      <c r="E9" s="79" t="s">
        <v>144</v>
      </c>
      <c r="F9" s="80"/>
      <c r="G9" s="93">
        <v>30000</v>
      </c>
    </row>
    <row r="10" spans="1:7" ht="25.5">
      <c r="A10" s="5"/>
      <c r="B10" s="6" t="s">
        <v>1</v>
      </c>
      <c r="C10" s="98" t="s">
        <v>63</v>
      </c>
      <c r="D10" s="38"/>
      <c r="E10" s="81" t="s">
        <v>2</v>
      </c>
      <c r="F10" s="82"/>
      <c r="G10" s="94" t="s">
        <v>68</v>
      </c>
    </row>
    <row r="11" spans="1:7" ht="18" customHeight="1">
      <c r="A11" s="5"/>
      <c r="B11" s="6" t="s">
        <v>3</v>
      </c>
      <c r="C11" s="92" t="s">
        <v>64</v>
      </c>
      <c r="D11" s="38"/>
      <c r="E11" s="81" t="s">
        <v>145</v>
      </c>
      <c r="F11" s="82"/>
      <c r="G11" s="95">
        <v>1000</v>
      </c>
    </row>
    <row r="12" spans="1:7" ht="11.25" customHeight="1">
      <c r="A12" s="5"/>
      <c r="B12" s="6" t="s">
        <v>4</v>
      </c>
      <c r="C12" s="92" t="s">
        <v>65</v>
      </c>
      <c r="D12" s="38"/>
      <c r="E12" s="77" t="s">
        <v>5</v>
      </c>
      <c r="F12" s="78"/>
      <c r="G12" s="96">
        <f>G9*G11</f>
        <v>30000000</v>
      </c>
    </row>
    <row r="13" spans="1:7" ht="11.25" customHeight="1">
      <c r="A13" s="5"/>
      <c r="B13" s="6" t="s">
        <v>6</v>
      </c>
      <c r="C13" s="92" t="s">
        <v>66</v>
      </c>
      <c r="D13" s="38"/>
      <c r="E13" s="81" t="s">
        <v>7</v>
      </c>
      <c r="F13" s="82"/>
      <c r="G13" s="97" t="s">
        <v>69</v>
      </c>
    </row>
    <row r="14" spans="1:7" ht="25.5">
      <c r="A14" s="5"/>
      <c r="B14" s="6" t="s">
        <v>8</v>
      </c>
      <c r="C14" s="98" t="s">
        <v>67</v>
      </c>
      <c r="D14" s="38"/>
      <c r="E14" s="81" t="s">
        <v>9</v>
      </c>
      <c r="F14" s="82"/>
      <c r="G14" s="99" t="s">
        <v>70</v>
      </c>
    </row>
    <row r="15" spans="1:7" ht="25.5" customHeight="1">
      <c r="A15" s="5"/>
      <c r="B15" s="6" t="s">
        <v>10</v>
      </c>
      <c r="C15" s="100">
        <v>44927</v>
      </c>
      <c r="D15" s="38"/>
      <c r="E15" s="83" t="s">
        <v>11</v>
      </c>
      <c r="F15" s="84"/>
      <c r="G15" s="97" t="s">
        <v>143</v>
      </c>
    </row>
    <row r="16" spans="1:7" ht="12" customHeight="1">
      <c r="A16" s="2"/>
      <c r="B16" s="7"/>
      <c r="C16" s="8"/>
      <c r="D16" s="9"/>
      <c r="E16" s="10"/>
      <c r="F16" s="10"/>
      <c r="G16" s="32"/>
    </row>
    <row r="17" spans="1:255" ht="12" customHeight="1">
      <c r="A17" s="11"/>
      <c r="B17" s="85" t="s">
        <v>12</v>
      </c>
      <c r="C17" s="86"/>
      <c r="D17" s="86"/>
      <c r="E17" s="86"/>
      <c r="F17" s="86"/>
      <c r="G17" s="86"/>
    </row>
    <row r="18" spans="1:255" ht="12" customHeight="1">
      <c r="A18" s="2"/>
      <c r="B18" s="39"/>
      <c r="C18" s="40"/>
      <c r="D18" s="40"/>
      <c r="E18" s="40"/>
      <c r="F18" s="41"/>
      <c r="G18" s="42"/>
    </row>
    <row r="19" spans="1:255" ht="12" customHeight="1">
      <c r="A19" s="5"/>
      <c r="B19" s="101" t="s">
        <v>13</v>
      </c>
      <c r="C19" s="102"/>
      <c r="D19" s="103"/>
      <c r="E19" s="103"/>
      <c r="F19" s="104"/>
      <c r="G19" s="104"/>
    </row>
    <row r="20" spans="1:255" ht="24" customHeight="1">
      <c r="A20" s="5"/>
      <c r="B20" s="105" t="s">
        <v>14</v>
      </c>
      <c r="C20" s="106" t="s">
        <v>15</v>
      </c>
      <c r="D20" s="106" t="s">
        <v>16</v>
      </c>
      <c r="E20" s="105" t="s">
        <v>17</v>
      </c>
      <c r="F20" s="106" t="s">
        <v>18</v>
      </c>
      <c r="G20" s="105" t="s">
        <v>19</v>
      </c>
    </row>
    <row r="21" spans="1:255" s="109" customFormat="1" ht="12" customHeight="1">
      <c r="A21" s="107"/>
      <c r="B21" s="43" t="s">
        <v>71</v>
      </c>
      <c r="C21" s="44" t="s">
        <v>20</v>
      </c>
      <c r="D21" s="44">
        <v>18</v>
      </c>
      <c r="E21" s="44" t="s">
        <v>72</v>
      </c>
      <c r="F21" s="45">
        <v>20000</v>
      </c>
      <c r="G21" s="45">
        <f>D21*F21</f>
        <v>360000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</row>
    <row r="22" spans="1:255" s="109" customFormat="1" ht="12" customHeight="1">
      <c r="A22" s="107"/>
      <c r="B22" s="43" t="s">
        <v>73</v>
      </c>
      <c r="C22" s="44" t="s">
        <v>20</v>
      </c>
      <c r="D22" s="44">
        <v>15</v>
      </c>
      <c r="E22" s="44" t="s">
        <v>74</v>
      </c>
      <c r="F22" s="45">
        <v>30000</v>
      </c>
      <c r="G22" s="45">
        <f t="shared" ref="G22:G27" si="0">D22*F22</f>
        <v>450000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</row>
    <row r="23" spans="1:255" s="109" customFormat="1" ht="12" customHeight="1">
      <c r="A23" s="107"/>
      <c r="B23" s="43" t="s">
        <v>75</v>
      </c>
      <c r="C23" s="44" t="s">
        <v>20</v>
      </c>
      <c r="D23" s="44">
        <v>25</v>
      </c>
      <c r="E23" s="44" t="s">
        <v>76</v>
      </c>
      <c r="F23" s="45">
        <v>30000</v>
      </c>
      <c r="G23" s="45">
        <f t="shared" si="0"/>
        <v>750000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</row>
    <row r="24" spans="1:255" s="109" customFormat="1" ht="12" customHeight="1">
      <c r="A24" s="107"/>
      <c r="B24" s="43" t="s">
        <v>77</v>
      </c>
      <c r="C24" s="44" t="s">
        <v>20</v>
      </c>
      <c r="D24" s="44">
        <f>20*3</f>
        <v>60</v>
      </c>
      <c r="E24" s="44" t="s">
        <v>78</v>
      </c>
      <c r="F24" s="45">
        <v>30000</v>
      </c>
      <c r="G24" s="45">
        <f t="shared" si="0"/>
        <v>1800000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</row>
    <row r="25" spans="1:255" s="109" customFormat="1" ht="12" customHeight="1">
      <c r="A25" s="107"/>
      <c r="B25" s="43" t="s">
        <v>79</v>
      </c>
      <c r="C25" s="44" t="s">
        <v>20</v>
      </c>
      <c r="D25" s="44">
        <v>48</v>
      </c>
      <c r="E25" s="44" t="s">
        <v>78</v>
      </c>
      <c r="F25" s="45">
        <v>30000</v>
      </c>
      <c r="G25" s="45">
        <f t="shared" si="0"/>
        <v>1440000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</row>
    <row r="26" spans="1:255" s="109" customFormat="1" ht="12" customHeight="1">
      <c r="A26" s="107"/>
      <c r="B26" s="43" t="s">
        <v>80</v>
      </c>
      <c r="C26" s="44" t="s">
        <v>20</v>
      </c>
      <c r="D26" s="44">
        <v>150</v>
      </c>
      <c r="E26" s="44" t="s">
        <v>70</v>
      </c>
      <c r="F26" s="45">
        <v>30000</v>
      </c>
      <c r="G26" s="45">
        <f t="shared" si="0"/>
        <v>4500000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</row>
    <row r="27" spans="1:255" s="109" customFormat="1" ht="12" customHeight="1">
      <c r="A27" s="107"/>
      <c r="B27" s="43" t="s">
        <v>81</v>
      </c>
      <c r="C27" s="44" t="s">
        <v>20</v>
      </c>
      <c r="D27" s="44">
        <v>65</v>
      </c>
      <c r="E27" s="44" t="s">
        <v>70</v>
      </c>
      <c r="F27" s="45">
        <v>30000</v>
      </c>
      <c r="G27" s="45">
        <f t="shared" si="0"/>
        <v>1950000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</row>
    <row r="28" spans="1:255" s="116" customFormat="1" ht="12" customHeight="1">
      <c r="A28" s="110"/>
      <c r="B28" s="111" t="s">
        <v>21</v>
      </c>
      <c r="C28" s="112"/>
      <c r="D28" s="112"/>
      <c r="E28" s="112"/>
      <c r="F28" s="113"/>
      <c r="G28" s="114">
        <f>SUM(G21:G27)</f>
        <v>11250000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  <c r="IO28" s="115"/>
      <c r="IP28" s="115"/>
      <c r="IQ28" s="115"/>
      <c r="IR28" s="115"/>
      <c r="IS28" s="115"/>
      <c r="IT28" s="115"/>
      <c r="IU28" s="115"/>
    </row>
    <row r="29" spans="1:255" s="122" customFormat="1" ht="13.5" customHeight="1">
      <c r="A29" s="117"/>
      <c r="B29" s="118"/>
      <c r="C29" s="119"/>
      <c r="D29" s="119"/>
      <c r="E29" s="119"/>
      <c r="F29" s="120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  <c r="IF29" s="121"/>
      <c r="IG29" s="121"/>
      <c r="IH29" s="121"/>
      <c r="II29" s="121"/>
      <c r="IJ29" s="121"/>
      <c r="IK29" s="121"/>
      <c r="IL29" s="121"/>
      <c r="IM29" s="121"/>
      <c r="IN29" s="121"/>
      <c r="IO29" s="121"/>
      <c r="IP29" s="121"/>
      <c r="IQ29" s="121"/>
      <c r="IR29" s="121"/>
      <c r="IS29" s="121"/>
      <c r="IT29" s="121"/>
      <c r="IU29" s="121"/>
    </row>
    <row r="30" spans="1:255" ht="12" customHeight="1">
      <c r="A30" s="5"/>
      <c r="B30" s="101" t="s">
        <v>22</v>
      </c>
      <c r="C30" s="102"/>
      <c r="D30" s="103"/>
      <c r="E30" s="103"/>
      <c r="F30" s="104"/>
      <c r="G30" s="104"/>
    </row>
    <row r="31" spans="1:255" ht="24" customHeight="1">
      <c r="A31" s="5"/>
      <c r="B31" s="105" t="s">
        <v>14</v>
      </c>
      <c r="C31" s="106" t="s">
        <v>15</v>
      </c>
      <c r="D31" s="106" t="s">
        <v>16</v>
      </c>
      <c r="E31" s="105" t="s">
        <v>57</v>
      </c>
      <c r="F31" s="106" t="s">
        <v>18</v>
      </c>
      <c r="G31" s="105" t="s">
        <v>19</v>
      </c>
    </row>
    <row r="32" spans="1:255" s="109" customFormat="1" ht="12" customHeight="1">
      <c r="A32" s="107"/>
      <c r="B32" s="43"/>
      <c r="C32" s="44" t="s">
        <v>57</v>
      </c>
      <c r="D32" s="44" t="s">
        <v>57</v>
      </c>
      <c r="E32" s="44" t="s">
        <v>57</v>
      </c>
      <c r="F32" s="45" t="s">
        <v>57</v>
      </c>
      <c r="G32" s="45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</row>
    <row r="33" spans="1:255" s="116" customFormat="1" ht="12" customHeight="1">
      <c r="A33" s="110"/>
      <c r="B33" s="111" t="s">
        <v>23</v>
      </c>
      <c r="C33" s="112"/>
      <c r="D33" s="112"/>
      <c r="E33" s="112"/>
      <c r="F33" s="113"/>
      <c r="G33" s="114">
        <f>G32</f>
        <v>0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  <c r="IO33" s="115"/>
      <c r="IP33" s="115"/>
      <c r="IQ33" s="115"/>
      <c r="IR33" s="115"/>
      <c r="IS33" s="115"/>
      <c r="IT33" s="115"/>
      <c r="IU33" s="115"/>
    </row>
    <row r="34" spans="1:255" ht="12" customHeight="1">
      <c r="A34" s="2"/>
      <c r="B34" s="46"/>
      <c r="C34" s="47"/>
      <c r="D34" s="47"/>
      <c r="E34" s="47"/>
      <c r="F34" s="48"/>
      <c r="G34" s="49"/>
    </row>
    <row r="35" spans="1:255" ht="12" customHeight="1">
      <c r="A35" s="5"/>
      <c r="B35" s="101" t="s">
        <v>24</v>
      </c>
      <c r="C35" s="102"/>
      <c r="D35" s="103"/>
      <c r="E35" s="103"/>
      <c r="F35" s="104"/>
      <c r="G35" s="104"/>
    </row>
    <row r="36" spans="1:255" ht="24" customHeight="1">
      <c r="A36" s="5"/>
      <c r="B36" s="105" t="s">
        <v>14</v>
      </c>
      <c r="C36" s="106" t="s">
        <v>15</v>
      </c>
      <c r="D36" s="106" t="s">
        <v>16</v>
      </c>
      <c r="E36" s="105" t="s">
        <v>17</v>
      </c>
      <c r="F36" s="106" t="s">
        <v>18</v>
      </c>
      <c r="G36" s="105" t="s">
        <v>19</v>
      </c>
    </row>
    <row r="37" spans="1:255" s="109" customFormat="1" ht="12" customHeight="1">
      <c r="A37" s="107"/>
      <c r="B37" s="43"/>
      <c r="C37" s="44"/>
      <c r="D37" s="44"/>
      <c r="E37" s="44"/>
      <c r="F37" s="45"/>
      <c r="G37" s="45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</row>
    <row r="38" spans="1:255" s="116" customFormat="1" ht="12" customHeight="1">
      <c r="A38" s="110"/>
      <c r="B38" s="111" t="s">
        <v>25</v>
      </c>
      <c r="C38" s="112"/>
      <c r="D38" s="112"/>
      <c r="E38" s="112"/>
      <c r="F38" s="113"/>
      <c r="G38" s="114">
        <f>SUM(G37:G37)</f>
        <v>0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  <c r="IO38" s="115"/>
      <c r="IP38" s="115"/>
      <c r="IQ38" s="115"/>
      <c r="IR38" s="115"/>
      <c r="IS38" s="115"/>
      <c r="IT38" s="115"/>
      <c r="IU38" s="115"/>
    </row>
    <row r="39" spans="1:255" ht="12" customHeight="1">
      <c r="A39" s="2"/>
      <c r="B39" s="46"/>
      <c r="C39" s="47"/>
      <c r="D39" s="47"/>
      <c r="E39" s="47"/>
      <c r="F39" s="48"/>
      <c r="G39" s="49"/>
    </row>
    <row r="40" spans="1:255" ht="12" customHeight="1">
      <c r="A40" s="5"/>
      <c r="B40" s="101" t="s">
        <v>26</v>
      </c>
      <c r="C40" s="102"/>
      <c r="D40" s="103"/>
      <c r="E40" s="103"/>
      <c r="F40" s="104"/>
      <c r="G40" s="104"/>
    </row>
    <row r="41" spans="1:255" ht="24" customHeight="1">
      <c r="A41" s="5"/>
      <c r="B41" s="105" t="s">
        <v>27</v>
      </c>
      <c r="C41" s="106" t="s">
        <v>28</v>
      </c>
      <c r="D41" s="106" t="s">
        <v>29</v>
      </c>
      <c r="E41" s="105" t="s">
        <v>17</v>
      </c>
      <c r="F41" s="106" t="s">
        <v>18</v>
      </c>
      <c r="G41" s="105" t="s">
        <v>19</v>
      </c>
    </row>
    <row r="42" spans="1:255" s="109" customFormat="1" ht="12" customHeight="1">
      <c r="A42" s="107"/>
      <c r="B42" s="123" t="s">
        <v>82</v>
      </c>
      <c r="C42" s="44"/>
      <c r="D42" s="44"/>
      <c r="E42" s="44"/>
      <c r="F42" s="45"/>
      <c r="G42" s="45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</row>
    <row r="43" spans="1:255" s="109" customFormat="1" ht="12" customHeight="1">
      <c r="A43" s="107"/>
      <c r="B43" s="43" t="s">
        <v>83</v>
      </c>
      <c r="C43" s="44" t="s">
        <v>84</v>
      </c>
      <c r="D43" s="44">
        <v>1</v>
      </c>
      <c r="E43" s="44" t="s">
        <v>85</v>
      </c>
      <c r="F43" s="45">
        <v>20470</v>
      </c>
      <c r="G43" s="45">
        <f t="shared" ref="G43:G62" si="1">D43*F43</f>
        <v>20470</v>
      </c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</row>
    <row r="44" spans="1:255" s="109" customFormat="1" ht="12" customHeight="1">
      <c r="A44" s="107"/>
      <c r="B44" s="43" t="s">
        <v>86</v>
      </c>
      <c r="C44" s="44" t="s">
        <v>84</v>
      </c>
      <c r="D44" s="44">
        <v>4</v>
      </c>
      <c r="E44" s="44" t="s">
        <v>87</v>
      </c>
      <c r="F44" s="45">
        <v>15847</v>
      </c>
      <c r="G44" s="45">
        <f t="shared" si="1"/>
        <v>63388</v>
      </c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</row>
    <row r="45" spans="1:255" s="109" customFormat="1" ht="12" customHeight="1">
      <c r="A45" s="107"/>
      <c r="B45" s="43" t="s">
        <v>88</v>
      </c>
      <c r="C45" s="44" t="s">
        <v>84</v>
      </c>
      <c r="D45" s="44">
        <v>4</v>
      </c>
      <c r="E45" s="44" t="s">
        <v>87</v>
      </c>
      <c r="F45" s="45">
        <v>4860</v>
      </c>
      <c r="G45" s="45">
        <f t="shared" si="1"/>
        <v>19440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</row>
    <row r="46" spans="1:255" s="109" customFormat="1" ht="12" customHeight="1">
      <c r="A46" s="107"/>
      <c r="B46" s="43" t="s">
        <v>89</v>
      </c>
      <c r="C46" s="44" t="s">
        <v>58</v>
      </c>
      <c r="D46" s="44">
        <v>125</v>
      </c>
      <c r="E46" s="44" t="s">
        <v>87</v>
      </c>
      <c r="F46" s="45">
        <v>5855</v>
      </c>
      <c r="G46" s="45">
        <f t="shared" si="1"/>
        <v>731875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</row>
    <row r="47" spans="1:255" s="109" customFormat="1" ht="12" customHeight="1">
      <c r="A47" s="107"/>
      <c r="B47" s="43" t="s">
        <v>90</v>
      </c>
      <c r="C47" s="44" t="s">
        <v>84</v>
      </c>
      <c r="D47" s="44">
        <v>10</v>
      </c>
      <c r="E47" s="44" t="s">
        <v>91</v>
      </c>
      <c r="F47" s="45">
        <v>6254</v>
      </c>
      <c r="G47" s="45">
        <f t="shared" si="1"/>
        <v>62540</v>
      </c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</row>
    <row r="48" spans="1:255" s="109" customFormat="1" ht="12" customHeight="1">
      <c r="A48" s="107"/>
      <c r="B48" s="43" t="s">
        <v>92</v>
      </c>
      <c r="C48" s="44" t="s">
        <v>58</v>
      </c>
      <c r="D48" s="44">
        <v>150</v>
      </c>
      <c r="E48" s="44" t="s">
        <v>93</v>
      </c>
      <c r="F48" s="45">
        <v>5855</v>
      </c>
      <c r="G48" s="45">
        <f t="shared" si="1"/>
        <v>878250</v>
      </c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</row>
    <row r="49" spans="1:255" s="109" customFormat="1" ht="12" customHeight="1">
      <c r="A49" s="107"/>
      <c r="B49" s="43" t="s">
        <v>94</v>
      </c>
      <c r="C49" s="44" t="s">
        <v>84</v>
      </c>
      <c r="D49" s="44">
        <v>5</v>
      </c>
      <c r="E49" s="44" t="s">
        <v>95</v>
      </c>
      <c r="F49" s="45">
        <v>12666</v>
      </c>
      <c r="G49" s="45">
        <f t="shared" si="1"/>
        <v>63330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</row>
    <row r="50" spans="1:255" s="109" customFormat="1" ht="12" customHeight="1">
      <c r="A50" s="107"/>
      <c r="B50" s="43" t="s">
        <v>96</v>
      </c>
      <c r="C50" s="44" t="s">
        <v>84</v>
      </c>
      <c r="D50" s="44">
        <v>25</v>
      </c>
      <c r="E50" s="44" t="s">
        <v>97</v>
      </c>
      <c r="F50" s="45">
        <v>2280</v>
      </c>
      <c r="G50" s="45">
        <f>D50*F50</f>
        <v>57000</v>
      </c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8"/>
      <c r="FU50" s="108"/>
      <c r="FV50" s="108"/>
      <c r="FW50" s="108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8"/>
      <c r="GI50" s="108"/>
      <c r="GJ50" s="108"/>
      <c r="GK50" s="108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8"/>
      <c r="GW50" s="108"/>
      <c r="GX50" s="108"/>
      <c r="GY50" s="108"/>
      <c r="GZ50" s="108"/>
      <c r="HA50" s="108"/>
      <c r="HB50" s="108"/>
      <c r="HC50" s="108"/>
      <c r="HD50" s="108"/>
      <c r="HE50" s="108"/>
      <c r="HF50" s="108"/>
      <c r="HG50" s="108"/>
      <c r="HH50" s="108"/>
      <c r="HI50" s="108"/>
      <c r="HJ50" s="108"/>
      <c r="HK50" s="108"/>
      <c r="HL50" s="108"/>
      <c r="HM50" s="108"/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</row>
    <row r="51" spans="1:255" s="109" customFormat="1" ht="12" customHeight="1">
      <c r="A51" s="107"/>
      <c r="B51" s="43" t="s">
        <v>122</v>
      </c>
      <c r="C51" s="44" t="s">
        <v>58</v>
      </c>
      <c r="D51" s="44">
        <v>150</v>
      </c>
      <c r="E51" s="44" t="s">
        <v>97</v>
      </c>
      <c r="F51" s="45">
        <f>60000/25</f>
        <v>2400</v>
      </c>
      <c r="G51" s="45">
        <f>D51*F51</f>
        <v>360000</v>
      </c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/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/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/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</row>
    <row r="52" spans="1:255" s="109" customFormat="1" ht="12" customHeight="1">
      <c r="A52" s="107"/>
      <c r="B52" s="43" t="s">
        <v>123</v>
      </c>
      <c r="C52" s="44" t="s">
        <v>58</v>
      </c>
      <c r="D52" s="44">
        <v>150</v>
      </c>
      <c r="E52" s="44" t="s">
        <v>97</v>
      </c>
      <c r="F52" s="45">
        <f>65450/25</f>
        <v>2618</v>
      </c>
      <c r="G52" s="45">
        <f>D52*F52</f>
        <v>392700</v>
      </c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</row>
    <row r="53" spans="1:255" s="109" customFormat="1" ht="12" customHeight="1">
      <c r="A53" s="107"/>
      <c r="B53" s="43" t="s">
        <v>124</v>
      </c>
      <c r="C53" s="44" t="s">
        <v>58</v>
      </c>
      <c r="D53" s="44">
        <v>6</v>
      </c>
      <c r="E53" s="44" t="s">
        <v>97</v>
      </c>
      <c r="F53" s="45">
        <f>26020/25</f>
        <v>1040.8</v>
      </c>
      <c r="G53" s="45">
        <f>D53*F53</f>
        <v>6244.7999999999993</v>
      </c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08"/>
      <c r="FS53" s="108"/>
      <c r="FT53" s="108"/>
      <c r="FU53" s="108"/>
      <c r="FV53" s="108"/>
      <c r="FW53" s="108"/>
      <c r="FX53" s="108"/>
      <c r="FY53" s="108"/>
      <c r="FZ53" s="108"/>
      <c r="GA53" s="108"/>
      <c r="GB53" s="108"/>
      <c r="GC53" s="108"/>
      <c r="GD53" s="108"/>
      <c r="GE53" s="108"/>
      <c r="GF53" s="108"/>
      <c r="GG53" s="108"/>
      <c r="GH53" s="108"/>
      <c r="GI53" s="108"/>
      <c r="GJ53" s="108"/>
      <c r="GK53" s="108"/>
      <c r="GL53" s="108"/>
      <c r="GM53" s="108"/>
      <c r="GN53" s="108"/>
      <c r="GO53" s="108"/>
      <c r="GP53" s="108"/>
      <c r="GQ53" s="108"/>
      <c r="GR53" s="108"/>
      <c r="GS53" s="108"/>
      <c r="GT53" s="108"/>
      <c r="GU53" s="108"/>
      <c r="GV53" s="108"/>
      <c r="GW53" s="108"/>
      <c r="GX53" s="108"/>
      <c r="GY53" s="108"/>
      <c r="GZ53" s="108"/>
      <c r="HA53" s="108"/>
      <c r="HB53" s="108"/>
      <c r="HC53" s="108"/>
      <c r="HD53" s="108"/>
      <c r="HE53" s="108"/>
      <c r="HF53" s="108"/>
      <c r="HG53" s="108"/>
      <c r="HH53" s="108"/>
      <c r="HI53" s="108"/>
      <c r="HJ53" s="108"/>
      <c r="HK53" s="108"/>
      <c r="HL53" s="108"/>
      <c r="HM53" s="108"/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</row>
    <row r="54" spans="1:255" s="109" customFormat="1" ht="12" customHeight="1">
      <c r="A54" s="107"/>
      <c r="B54" s="43" t="s">
        <v>98</v>
      </c>
      <c r="C54" s="44" t="s">
        <v>58</v>
      </c>
      <c r="D54" s="44">
        <v>600</v>
      </c>
      <c r="E54" s="44" t="s">
        <v>99</v>
      </c>
      <c r="F54" s="45">
        <v>5855</v>
      </c>
      <c r="G54" s="45">
        <f t="shared" si="1"/>
        <v>3513000</v>
      </c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</row>
    <row r="55" spans="1:255" s="109" customFormat="1" ht="12" customHeight="1">
      <c r="A55" s="107"/>
      <c r="B55" s="43" t="s">
        <v>128</v>
      </c>
      <c r="C55" s="44" t="s">
        <v>84</v>
      </c>
      <c r="D55" s="44">
        <v>1.3</v>
      </c>
      <c r="E55" s="44" t="s">
        <v>99</v>
      </c>
      <c r="F55" s="45">
        <v>64000</v>
      </c>
      <c r="G55" s="45">
        <f t="shared" si="1"/>
        <v>83200</v>
      </c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</row>
    <row r="56" spans="1:255" s="109" customFormat="1" ht="12" customHeight="1">
      <c r="A56" s="107"/>
      <c r="B56" s="43" t="s">
        <v>129</v>
      </c>
      <c r="C56" s="44" t="s">
        <v>84</v>
      </c>
      <c r="D56" s="44">
        <v>1.6</v>
      </c>
      <c r="E56" s="44" t="s">
        <v>99</v>
      </c>
      <c r="F56" s="45">
        <v>21500</v>
      </c>
      <c r="G56" s="45">
        <f t="shared" si="1"/>
        <v>34400</v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</row>
    <row r="57" spans="1:255" s="109" customFormat="1" ht="12" customHeight="1">
      <c r="A57" s="107"/>
      <c r="B57" s="43" t="s">
        <v>130</v>
      </c>
      <c r="C57" s="44" t="s">
        <v>84</v>
      </c>
      <c r="D57" s="44">
        <v>2.5</v>
      </c>
      <c r="E57" s="44" t="s">
        <v>99</v>
      </c>
      <c r="F57" s="45">
        <f>37940/5</f>
        <v>7588</v>
      </c>
      <c r="G57" s="45">
        <f t="shared" si="1"/>
        <v>18970</v>
      </c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  <c r="GH57" s="108"/>
      <c r="GI57" s="108"/>
      <c r="GJ57" s="108"/>
      <c r="GK57" s="108"/>
      <c r="GL57" s="108"/>
      <c r="GM57" s="108"/>
      <c r="GN57" s="108"/>
      <c r="GO57" s="108"/>
      <c r="GP57" s="108"/>
      <c r="GQ57" s="108"/>
      <c r="GR57" s="108"/>
      <c r="GS57" s="108"/>
      <c r="GT57" s="108"/>
      <c r="GU57" s="108"/>
      <c r="GV57" s="108"/>
      <c r="GW57" s="108"/>
      <c r="GX57" s="108"/>
      <c r="GY57" s="108"/>
      <c r="GZ57" s="108"/>
      <c r="HA57" s="108"/>
      <c r="HB57" s="108"/>
      <c r="HC57" s="108"/>
      <c r="HD57" s="108"/>
      <c r="HE57" s="108"/>
      <c r="HF57" s="108"/>
      <c r="HG57" s="108"/>
      <c r="HH57" s="108"/>
      <c r="HI57" s="108"/>
      <c r="HJ57" s="108"/>
      <c r="HK57" s="108"/>
      <c r="HL57" s="108"/>
      <c r="HM57" s="108"/>
      <c r="HN57" s="108"/>
      <c r="HO57" s="108"/>
      <c r="HP57" s="108"/>
      <c r="HQ57" s="108"/>
      <c r="HR57" s="108"/>
      <c r="HS57" s="108"/>
      <c r="HT57" s="108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8"/>
      <c r="IF57" s="108"/>
      <c r="IG57" s="108"/>
      <c r="IH57" s="108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8"/>
      <c r="IT57" s="108"/>
      <c r="IU57" s="108"/>
    </row>
    <row r="58" spans="1:255" s="109" customFormat="1" ht="12" customHeight="1">
      <c r="A58" s="107"/>
      <c r="B58" s="43" t="s">
        <v>133</v>
      </c>
      <c r="C58" s="44" t="s">
        <v>84</v>
      </c>
      <c r="D58" s="44">
        <v>2</v>
      </c>
      <c r="E58" s="44" t="s">
        <v>99</v>
      </c>
      <c r="F58" s="45">
        <v>8250</v>
      </c>
      <c r="G58" s="45">
        <f t="shared" si="1"/>
        <v>16500</v>
      </c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</row>
    <row r="59" spans="1:255" s="109" customFormat="1" ht="12" customHeight="1">
      <c r="A59" s="107"/>
      <c r="B59" s="43" t="s">
        <v>135</v>
      </c>
      <c r="C59" s="44" t="s">
        <v>58</v>
      </c>
      <c r="D59" s="44">
        <v>20</v>
      </c>
      <c r="E59" s="44" t="s">
        <v>99</v>
      </c>
      <c r="F59" s="45">
        <v>7000</v>
      </c>
      <c r="G59" s="45">
        <f t="shared" si="1"/>
        <v>140000</v>
      </c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  <c r="EO59" s="108"/>
      <c r="EP59" s="108"/>
      <c r="EQ59" s="108"/>
      <c r="ER59" s="108"/>
      <c r="ES59" s="108"/>
      <c r="ET59" s="108"/>
      <c r="EU59" s="108"/>
      <c r="EV59" s="108"/>
      <c r="EW59" s="108"/>
      <c r="EX59" s="108"/>
      <c r="EY59" s="108"/>
      <c r="EZ59" s="108"/>
      <c r="FA59" s="108"/>
      <c r="FB59" s="108"/>
      <c r="FC59" s="108"/>
      <c r="FD59" s="108"/>
      <c r="FE59" s="108"/>
      <c r="FF59" s="108"/>
      <c r="FG59" s="108"/>
      <c r="FH59" s="108"/>
      <c r="FI59" s="108"/>
      <c r="FJ59" s="108"/>
      <c r="FK59" s="108"/>
      <c r="FL59" s="108"/>
      <c r="FM59" s="108"/>
      <c r="FN59" s="108"/>
      <c r="FO59" s="108"/>
      <c r="FP59" s="108"/>
      <c r="FQ59" s="108"/>
      <c r="FR59" s="108"/>
      <c r="FS59" s="108"/>
      <c r="FT59" s="108"/>
      <c r="FU59" s="108"/>
      <c r="FV59" s="108"/>
      <c r="FW59" s="108"/>
      <c r="FX59" s="108"/>
      <c r="FY59" s="108"/>
      <c r="FZ59" s="108"/>
      <c r="GA59" s="108"/>
      <c r="GB59" s="108"/>
      <c r="GC59" s="108"/>
      <c r="GD59" s="108"/>
      <c r="GE59" s="108"/>
      <c r="GF59" s="108"/>
      <c r="GG59" s="108"/>
      <c r="GH59" s="108"/>
      <c r="GI59" s="108"/>
      <c r="GJ59" s="108"/>
      <c r="GK59" s="108"/>
      <c r="GL59" s="108"/>
      <c r="GM59" s="108"/>
      <c r="GN59" s="108"/>
      <c r="GO59" s="108"/>
      <c r="GP59" s="108"/>
      <c r="GQ59" s="108"/>
      <c r="GR59" s="108"/>
      <c r="GS59" s="108"/>
      <c r="GT59" s="108"/>
      <c r="GU59" s="108"/>
      <c r="GV59" s="108"/>
      <c r="GW59" s="108"/>
      <c r="GX59" s="108"/>
      <c r="GY59" s="108"/>
      <c r="GZ59" s="108"/>
      <c r="HA59" s="108"/>
      <c r="HB59" s="108"/>
      <c r="HC59" s="108"/>
      <c r="HD59" s="108"/>
      <c r="HE59" s="108"/>
      <c r="HF59" s="108"/>
      <c r="HG59" s="108"/>
      <c r="HH59" s="108"/>
      <c r="HI59" s="108"/>
      <c r="HJ59" s="108"/>
      <c r="HK59" s="108"/>
      <c r="HL59" s="108"/>
      <c r="HM59" s="108"/>
      <c r="HN59" s="108"/>
      <c r="HO59" s="108"/>
      <c r="HP59" s="108"/>
      <c r="HQ59" s="108"/>
      <c r="HR59" s="108"/>
      <c r="HS59" s="108"/>
      <c r="HT59" s="108"/>
      <c r="HU59" s="108"/>
      <c r="HV59" s="108"/>
      <c r="HW59" s="108"/>
      <c r="HX59" s="108"/>
      <c r="HY59" s="108"/>
      <c r="HZ59" s="108"/>
      <c r="IA59" s="108"/>
      <c r="IB59" s="108"/>
      <c r="IC59" s="108"/>
      <c r="ID59" s="108"/>
      <c r="IE59" s="108"/>
      <c r="IF59" s="108"/>
      <c r="IG59" s="108"/>
      <c r="IH59" s="108"/>
      <c r="II59" s="108"/>
      <c r="IJ59" s="108"/>
      <c r="IK59" s="108"/>
      <c r="IL59" s="108"/>
      <c r="IM59" s="108"/>
      <c r="IN59" s="108"/>
      <c r="IO59" s="108"/>
      <c r="IP59" s="108"/>
      <c r="IQ59" s="108"/>
      <c r="IR59" s="108"/>
      <c r="IS59" s="108"/>
      <c r="IT59" s="108"/>
      <c r="IU59" s="108"/>
    </row>
    <row r="60" spans="1:255" s="109" customFormat="1" ht="12" customHeight="1">
      <c r="A60" s="107"/>
      <c r="B60" s="123" t="s">
        <v>100</v>
      </c>
      <c r="C60" s="44"/>
      <c r="D60" s="44"/>
      <c r="E60" s="44"/>
      <c r="F60" s="45"/>
      <c r="G60" s="45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  <c r="EO60" s="108"/>
      <c r="EP60" s="108"/>
      <c r="EQ60" s="108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  <c r="GH60" s="108"/>
      <c r="GI60" s="108"/>
      <c r="GJ60" s="108"/>
      <c r="GK60" s="108"/>
      <c r="GL60" s="108"/>
      <c r="GM60" s="108"/>
      <c r="GN60" s="108"/>
      <c r="GO60" s="108"/>
      <c r="GP60" s="108"/>
      <c r="GQ60" s="108"/>
      <c r="GR60" s="108"/>
      <c r="GS60" s="108"/>
      <c r="GT60" s="108"/>
      <c r="GU60" s="108"/>
      <c r="GV60" s="108"/>
      <c r="GW60" s="108"/>
      <c r="GX60" s="108"/>
      <c r="GY60" s="108"/>
      <c r="GZ60" s="108"/>
      <c r="HA60" s="108"/>
      <c r="HB60" s="108"/>
      <c r="HC60" s="108"/>
      <c r="HD60" s="108"/>
      <c r="HE60" s="108"/>
      <c r="HF60" s="108"/>
      <c r="HG60" s="108"/>
      <c r="HH60" s="108"/>
      <c r="HI60" s="108"/>
      <c r="HJ60" s="108"/>
      <c r="HK60" s="108"/>
      <c r="HL60" s="108"/>
      <c r="HM60" s="108"/>
      <c r="HN60" s="108"/>
      <c r="HO60" s="108"/>
      <c r="HP60" s="108"/>
      <c r="HQ60" s="108"/>
      <c r="HR60" s="108"/>
      <c r="HS60" s="108"/>
      <c r="HT60" s="108"/>
      <c r="HU60" s="108"/>
      <c r="HV60" s="108"/>
      <c r="HW60" s="108"/>
      <c r="HX60" s="108"/>
      <c r="HY60" s="108"/>
      <c r="HZ60" s="108"/>
      <c r="IA60" s="108"/>
      <c r="IB60" s="108"/>
      <c r="IC60" s="108"/>
      <c r="ID60" s="108"/>
      <c r="IE60" s="108"/>
      <c r="IF60" s="108"/>
      <c r="IG60" s="108"/>
      <c r="IH60" s="108"/>
      <c r="II60" s="108"/>
      <c r="IJ60" s="108"/>
      <c r="IK60" s="108"/>
      <c r="IL60" s="108"/>
      <c r="IM60" s="108"/>
      <c r="IN60" s="108"/>
      <c r="IO60" s="108"/>
      <c r="IP60" s="108"/>
      <c r="IQ60" s="108"/>
      <c r="IR60" s="108"/>
      <c r="IS60" s="108"/>
      <c r="IT60" s="108"/>
      <c r="IU60" s="108"/>
    </row>
    <row r="61" spans="1:255" s="109" customFormat="1" ht="12" customHeight="1">
      <c r="A61" s="107"/>
      <c r="B61" s="43" t="s">
        <v>101</v>
      </c>
      <c r="C61" s="44" t="s">
        <v>84</v>
      </c>
      <c r="D61" s="44">
        <v>0.5</v>
      </c>
      <c r="E61" s="44" t="s">
        <v>102</v>
      </c>
      <c r="F61" s="45">
        <v>82250</v>
      </c>
      <c r="G61" s="45">
        <f t="shared" si="1"/>
        <v>41125</v>
      </c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  <c r="EO61" s="108"/>
      <c r="EP61" s="108"/>
      <c r="EQ61" s="108"/>
      <c r="ER61" s="108"/>
      <c r="ES61" s="108"/>
      <c r="ET61" s="108"/>
      <c r="EU61" s="108"/>
      <c r="EV61" s="108"/>
      <c r="EW61" s="108"/>
      <c r="EX61" s="108"/>
      <c r="EY61" s="108"/>
      <c r="EZ61" s="108"/>
      <c r="FA61" s="108"/>
      <c r="FB61" s="108"/>
      <c r="FC61" s="108"/>
      <c r="FD61" s="108"/>
      <c r="FE61" s="108"/>
      <c r="FF61" s="108"/>
      <c r="FG61" s="108"/>
      <c r="FH61" s="108"/>
      <c r="FI61" s="108"/>
      <c r="FJ61" s="108"/>
      <c r="FK61" s="108"/>
      <c r="FL61" s="108"/>
      <c r="FM61" s="108"/>
      <c r="FN61" s="108"/>
      <c r="FO61" s="108"/>
      <c r="FP61" s="108"/>
      <c r="FQ61" s="108"/>
      <c r="FR61" s="108"/>
      <c r="FS61" s="108"/>
      <c r="FT61" s="108"/>
      <c r="FU61" s="108"/>
      <c r="FV61" s="108"/>
      <c r="FW61" s="108"/>
      <c r="FX61" s="108"/>
      <c r="FY61" s="108"/>
      <c r="FZ61" s="108"/>
      <c r="GA61" s="108"/>
      <c r="GB61" s="108"/>
      <c r="GC61" s="108"/>
      <c r="GD61" s="108"/>
      <c r="GE61" s="108"/>
      <c r="GF61" s="108"/>
      <c r="GG61" s="108"/>
      <c r="GH61" s="108"/>
      <c r="GI61" s="108"/>
      <c r="GJ61" s="108"/>
      <c r="GK61" s="108"/>
      <c r="GL61" s="108"/>
      <c r="GM61" s="108"/>
      <c r="GN61" s="108"/>
      <c r="GO61" s="108"/>
      <c r="GP61" s="108"/>
      <c r="GQ61" s="108"/>
      <c r="GR61" s="108"/>
      <c r="GS61" s="108"/>
      <c r="GT61" s="108"/>
      <c r="GU61" s="108"/>
      <c r="GV61" s="108"/>
      <c r="GW61" s="108"/>
      <c r="GX61" s="108"/>
      <c r="GY61" s="108"/>
      <c r="GZ61" s="108"/>
      <c r="HA61" s="108"/>
      <c r="HB61" s="108"/>
      <c r="HC61" s="108"/>
      <c r="HD61" s="108"/>
      <c r="HE61" s="108"/>
      <c r="HF61" s="108"/>
      <c r="HG61" s="108"/>
      <c r="HH61" s="108"/>
      <c r="HI61" s="108"/>
      <c r="HJ61" s="108"/>
      <c r="HK61" s="108"/>
      <c r="HL61" s="108"/>
      <c r="HM61" s="108"/>
      <c r="HN61" s="108"/>
      <c r="HO61" s="108"/>
      <c r="HP61" s="108"/>
      <c r="HQ61" s="108"/>
      <c r="HR61" s="108"/>
      <c r="HS61" s="108"/>
      <c r="HT61" s="108"/>
      <c r="HU61" s="108"/>
      <c r="HV61" s="108"/>
      <c r="HW61" s="108"/>
      <c r="HX61" s="108"/>
      <c r="HY61" s="108"/>
      <c r="HZ61" s="108"/>
      <c r="IA61" s="108"/>
      <c r="IB61" s="108"/>
      <c r="IC61" s="108"/>
      <c r="ID61" s="108"/>
      <c r="IE61" s="108"/>
      <c r="IF61" s="108"/>
      <c r="IG61" s="108"/>
      <c r="IH61" s="108"/>
      <c r="II61" s="108"/>
      <c r="IJ61" s="108"/>
      <c r="IK61" s="108"/>
      <c r="IL61" s="108"/>
      <c r="IM61" s="108"/>
      <c r="IN61" s="108"/>
      <c r="IO61" s="108"/>
      <c r="IP61" s="108"/>
      <c r="IQ61" s="108"/>
      <c r="IR61" s="108"/>
      <c r="IS61" s="108"/>
      <c r="IT61" s="108"/>
      <c r="IU61" s="108"/>
    </row>
    <row r="62" spans="1:255" s="109" customFormat="1" ht="12" customHeight="1">
      <c r="A62" s="107"/>
      <c r="B62" s="43" t="s">
        <v>103</v>
      </c>
      <c r="C62" s="44" t="s">
        <v>58</v>
      </c>
      <c r="D62" s="44">
        <v>14</v>
      </c>
      <c r="E62" s="44" t="s">
        <v>104</v>
      </c>
      <c r="F62" s="45">
        <v>1332</v>
      </c>
      <c r="G62" s="45">
        <f t="shared" si="1"/>
        <v>18648</v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  <c r="EO62" s="108"/>
      <c r="EP62" s="108"/>
      <c r="EQ62" s="108"/>
      <c r="ER62" s="108"/>
      <c r="ES62" s="108"/>
      <c r="ET62" s="108"/>
      <c r="EU62" s="108"/>
      <c r="EV62" s="108"/>
      <c r="EW62" s="108"/>
      <c r="EX62" s="108"/>
      <c r="EY62" s="108"/>
      <c r="EZ62" s="108"/>
      <c r="FA62" s="108"/>
      <c r="FB62" s="108"/>
      <c r="FC62" s="108"/>
      <c r="FD62" s="108"/>
      <c r="FE62" s="108"/>
      <c r="FF62" s="108"/>
      <c r="FG62" s="108"/>
      <c r="FH62" s="108"/>
      <c r="FI62" s="108"/>
      <c r="FJ62" s="108"/>
      <c r="FK62" s="108"/>
      <c r="FL62" s="108"/>
      <c r="FM62" s="108"/>
      <c r="FN62" s="108"/>
      <c r="FO62" s="108"/>
      <c r="FP62" s="108"/>
      <c r="FQ62" s="108"/>
      <c r="FR62" s="108"/>
      <c r="FS62" s="108"/>
      <c r="FT62" s="108"/>
      <c r="FU62" s="108"/>
      <c r="FV62" s="108"/>
      <c r="FW62" s="108"/>
      <c r="FX62" s="108"/>
      <c r="FY62" s="108"/>
      <c r="FZ62" s="108"/>
      <c r="GA62" s="108"/>
      <c r="GB62" s="108"/>
      <c r="GC62" s="108"/>
      <c r="GD62" s="108"/>
      <c r="GE62" s="108"/>
      <c r="GF62" s="108"/>
      <c r="GG62" s="108"/>
      <c r="GH62" s="108"/>
      <c r="GI62" s="108"/>
      <c r="GJ62" s="108"/>
      <c r="GK62" s="108"/>
      <c r="GL62" s="108"/>
      <c r="GM62" s="108"/>
      <c r="GN62" s="108"/>
      <c r="GO62" s="108"/>
      <c r="GP62" s="108"/>
      <c r="GQ62" s="108"/>
      <c r="GR62" s="108"/>
      <c r="GS62" s="108"/>
      <c r="GT62" s="108"/>
      <c r="GU62" s="108"/>
      <c r="GV62" s="108"/>
      <c r="GW62" s="108"/>
      <c r="GX62" s="108"/>
      <c r="GY62" s="108"/>
      <c r="GZ62" s="108"/>
      <c r="HA62" s="108"/>
      <c r="HB62" s="108"/>
      <c r="HC62" s="108"/>
      <c r="HD62" s="108"/>
      <c r="HE62" s="108"/>
      <c r="HF62" s="108"/>
      <c r="HG62" s="108"/>
      <c r="HH62" s="108"/>
      <c r="HI62" s="108"/>
      <c r="HJ62" s="108"/>
      <c r="HK62" s="108"/>
      <c r="HL62" s="108"/>
      <c r="HM62" s="108"/>
      <c r="HN62" s="108"/>
      <c r="HO62" s="108"/>
      <c r="HP62" s="108"/>
      <c r="HQ62" s="108"/>
      <c r="HR62" s="108"/>
      <c r="HS62" s="108"/>
      <c r="HT62" s="108"/>
      <c r="HU62" s="108"/>
      <c r="HV62" s="108"/>
      <c r="HW62" s="108"/>
      <c r="HX62" s="108"/>
      <c r="HY62" s="108"/>
      <c r="HZ62" s="108"/>
      <c r="IA62" s="108"/>
      <c r="IB62" s="108"/>
      <c r="IC62" s="108"/>
      <c r="ID62" s="108"/>
      <c r="IE62" s="108"/>
      <c r="IF62" s="108"/>
      <c r="IG62" s="108"/>
      <c r="IH62" s="108"/>
      <c r="II62" s="108"/>
      <c r="IJ62" s="108"/>
      <c r="IK62" s="108"/>
      <c r="IL62" s="108"/>
      <c r="IM62" s="108"/>
      <c r="IN62" s="108"/>
      <c r="IO62" s="108"/>
      <c r="IP62" s="108"/>
      <c r="IQ62" s="108"/>
      <c r="IR62" s="108"/>
      <c r="IS62" s="108"/>
      <c r="IT62" s="108"/>
      <c r="IU62" s="108"/>
    </row>
    <row r="63" spans="1:255" s="109" customFormat="1" ht="12" customHeight="1">
      <c r="A63" s="107"/>
      <c r="B63" s="43" t="s">
        <v>105</v>
      </c>
      <c r="C63" s="44" t="s">
        <v>58</v>
      </c>
      <c r="D63" s="44">
        <v>3</v>
      </c>
      <c r="E63" s="44" t="s">
        <v>93</v>
      </c>
      <c r="F63" s="45">
        <v>35500</v>
      </c>
      <c r="G63" s="45">
        <f t="shared" ref="G63:G84" si="2">D63*F63</f>
        <v>106500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  <c r="EO63" s="108"/>
      <c r="EP63" s="108"/>
      <c r="EQ63" s="108"/>
      <c r="ER63" s="108"/>
      <c r="ES63" s="108"/>
      <c r="ET63" s="108"/>
      <c r="EU63" s="108"/>
      <c r="EV63" s="108"/>
      <c r="EW63" s="108"/>
      <c r="EX63" s="108"/>
      <c r="EY63" s="108"/>
      <c r="EZ63" s="108"/>
      <c r="FA63" s="108"/>
      <c r="FB63" s="108"/>
      <c r="FC63" s="108"/>
      <c r="FD63" s="108"/>
      <c r="FE63" s="108"/>
      <c r="FF63" s="108"/>
      <c r="FG63" s="108"/>
      <c r="FH63" s="108"/>
      <c r="FI63" s="108"/>
      <c r="FJ63" s="108"/>
      <c r="FK63" s="108"/>
      <c r="FL63" s="108"/>
      <c r="FM63" s="108"/>
      <c r="FN63" s="108"/>
      <c r="FO63" s="108"/>
      <c r="FP63" s="108"/>
      <c r="FQ63" s="108"/>
      <c r="FR63" s="108"/>
      <c r="FS63" s="108"/>
      <c r="FT63" s="108"/>
      <c r="FU63" s="108"/>
      <c r="FV63" s="108"/>
      <c r="FW63" s="108"/>
      <c r="FX63" s="108"/>
      <c r="FY63" s="108"/>
      <c r="FZ63" s="108"/>
      <c r="GA63" s="108"/>
      <c r="GB63" s="108"/>
      <c r="GC63" s="108"/>
      <c r="GD63" s="108"/>
      <c r="GE63" s="108"/>
      <c r="GF63" s="108"/>
      <c r="GG63" s="108"/>
      <c r="GH63" s="108"/>
      <c r="GI63" s="108"/>
      <c r="GJ63" s="108"/>
      <c r="GK63" s="108"/>
      <c r="GL63" s="108"/>
      <c r="GM63" s="108"/>
      <c r="GN63" s="108"/>
      <c r="GO63" s="108"/>
      <c r="GP63" s="108"/>
      <c r="GQ63" s="108"/>
      <c r="GR63" s="108"/>
      <c r="GS63" s="108"/>
      <c r="GT63" s="108"/>
      <c r="GU63" s="108"/>
      <c r="GV63" s="108"/>
      <c r="GW63" s="108"/>
      <c r="GX63" s="108"/>
      <c r="GY63" s="108"/>
      <c r="GZ63" s="108"/>
      <c r="HA63" s="108"/>
      <c r="HB63" s="108"/>
      <c r="HC63" s="108"/>
      <c r="HD63" s="108"/>
      <c r="HE63" s="108"/>
      <c r="HF63" s="108"/>
      <c r="HG63" s="108"/>
      <c r="HH63" s="108"/>
      <c r="HI63" s="108"/>
      <c r="HJ63" s="108"/>
      <c r="HK63" s="108"/>
      <c r="HL63" s="108"/>
      <c r="HM63" s="108"/>
      <c r="HN63" s="108"/>
      <c r="HO63" s="108"/>
      <c r="HP63" s="108"/>
      <c r="HQ63" s="108"/>
      <c r="HR63" s="108"/>
      <c r="HS63" s="108"/>
      <c r="HT63" s="108"/>
      <c r="HU63" s="108"/>
      <c r="HV63" s="108"/>
      <c r="HW63" s="108"/>
      <c r="HX63" s="108"/>
      <c r="HY63" s="108"/>
      <c r="HZ63" s="108"/>
      <c r="IA63" s="108"/>
      <c r="IB63" s="108"/>
      <c r="IC63" s="108"/>
      <c r="ID63" s="108"/>
      <c r="IE63" s="108"/>
      <c r="IF63" s="108"/>
      <c r="IG63" s="108"/>
      <c r="IH63" s="108"/>
      <c r="II63" s="108"/>
      <c r="IJ63" s="108"/>
      <c r="IK63" s="108"/>
      <c r="IL63" s="108"/>
      <c r="IM63" s="108"/>
      <c r="IN63" s="108"/>
      <c r="IO63" s="108"/>
      <c r="IP63" s="108"/>
      <c r="IQ63" s="108"/>
      <c r="IR63" s="108"/>
      <c r="IS63" s="108"/>
      <c r="IT63" s="108"/>
      <c r="IU63" s="108"/>
    </row>
    <row r="64" spans="1:255" s="109" customFormat="1" ht="12" customHeight="1">
      <c r="A64" s="107"/>
      <c r="B64" s="43" t="s">
        <v>106</v>
      </c>
      <c r="C64" s="44" t="s">
        <v>58</v>
      </c>
      <c r="D64" s="44">
        <v>1</v>
      </c>
      <c r="E64" s="44" t="s">
        <v>107</v>
      </c>
      <c r="F64" s="45">
        <v>116240</v>
      </c>
      <c r="G64" s="45">
        <f t="shared" si="2"/>
        <v>116240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  <c r="EO64" s="108"/>
      <c r="EP64" s="108"/>
      <c r="EQ64" s="108"/>
      <c r="ER64" s="108"/>
      <c r="ES64" s="108"/>
      <c r="ET64" s="108"/>
      <c r="EU64" s="108"/>
      <c r="EV64" s="108"/>
      <c r="EW64" s="108"/>
      <c r="EX64" s="108"/>
      <c r="EY64" s="108"/>
      <c r="EZ64" s="108"/>
      <c r="FA64" s="108"/>
      <c r="FB64" s="108"/>
      <c r="FC64" s="108"/>
      <c r="FD64" s="108"/>
      <c r="FE64" s="108"/>
      <c r="FF64" s="108"/>
      <c r="FG64" s="108"/>
      <c r="FH64" s="108"/>
      <c r="FI64" s="108"/>
      <c r="FJ64" s="108"/>
      <c r="FK64" s="108"/>
      <c r="FL64" s="108"/>
      <c r="FM64" s="108"/>
      <c r="FN64" s="108"/>
      <c r="FO64" s="108"/>
      <c r="FP64" s="108"/>
      <c r="FQ64" s="108"/>
      <c r="FR64" s="108"/>
      <c r="FS64" s="108"/>
      <c r="FT64" s="108"/>
      <c r="FU64" s="108"/>
      <c r="FV64" s="108"/>
      <c r="FW64" s="108"/>
      <c r="FX64" s="108"/>
      <c r="FY64" s="108"/>
      <c r="FZ64" s="108"/>
      <c r="GA64" s="108"/>
      <c r="GB64" s="108"/>
      <c r="GC64" s="108"/>
      <c r="GD64" s="108"/>
      <c r="GE64" s="108"/>
      <c r="GF64" s="108"/>
      <c r="GG64" s="108"/>
      <c r="GH64" s="108"/>
      <c r="GI64" s="108"/>
      <c r="GJ64" s="108"/>
      <c r="GK64" s="108"/>
      <c r="GL64" s="108"/>
      <c r="GM64" s="108"/>
      <c r="GN64" s="108"/>
      <c r="GO64" s="108"/>
      <c r="GP64" s="108"/>
      <c r="GQ64" s="108"/>
      <c r="GR64" s="108"/>
      <c r="GS64" s="108"/>
      <c r="GT64" s="108"/>
      <c r="GU64" s="108"/>
      <c r="GV64" s="108"/>
      <c r="GW64" s="108"/>
      <c r="GX64" s="108"/>
      <c r="GY64" s="108"/>
      <c r="GZ64" s="108"/>
      <c r="HA64" s="108"/>
      <c r="HB64" s="108"/>
      <c r="HC64" s="108"/>
      <c r="HD64" s="108"/>
      <c r="HE64" s="108"/>
      <c r="HF64" s="108"/>
      <c r="HG64" s="108"/>
      <c r="HH64" s="108"/>
      <c r="HI64" s="108"/>
      <c r="HJ64" s="108"/>
      <c r="HK64" s="108"/>
      <c r="HL64" s="108"/>
      <c r="HM64" s="108"/>
      <c r="HN64" s="108"/>
      <c r="HO64" s="108"/>
      <c r="HP64" s="108"/>
      <c r="HQ64" s="108"/>
      <c r="HR64" s="108"/>
      <c r="HS64" s="108"/>
      <c r="HT64" s="108"/>
      <c r="HU64" s="108"/>
      <c r="HV64" s="108"/>
      <c r="HW64" s="108"/>
      <c r="HX64" s="108"/>
      <c r="HY64" s="108"/>
      <c r="HZ64" s="108"/>
      <c r="IA64" s="108"/>
      <c r="IB64" s="108"/>
      <c r="IC64" s="108"/>
      <c r="ID64" s="108"/>
      <c r="IE64" s="108"/>
      <c r="IF64" s="108"/>
      <c r="IG64" s="108"/>
      <c r="IH64" s="108"/>
      <c r="II64" s="108"/>
      <c r="IJ64" s="108"/>
      <c r="IK64" s="108"/>
      <c r="IL64" s="108"/>
      <c r="IM64" s="108"/>
      <c r="IN64" s="108"/>
      <c r="IO64" s="108"/>
      <c r="IP64" s="108"/>
      <c r="IQ64" s="108"/>
      <c r="IR64" s="108"/>
      <c r="IS64" s="108"/>
      <c r="IT64" s="108"/>
      <c r="IU64" s="108"/>
    </row>
    <row r="65" spans="1:255" s="109" customFormat="1" ht="12" customHeight="1">
      <c r="A65" s="107"/>
      <c r="B65" s="43" t="s">
        <v>125</v>
      </c>
      <c r="C65" s="44" t="s">
        <v>84</v>
      </c>
      <c r="D65" s="44">
        <v>2</v>
      </c>
      <c r="E65" s="44" t="s">
        <v>97</v>
      </c>
      <c r="F65" s="45">
        <v>69440</v>
      </c>
      <c r="G65" s="45">
        <f t="shared" si="2"/>
        <v>138880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  <c r="EO65" s="108"/>
      <c r="EP65" s="108"/>
      <c r="EQ65" s="108"/>
      <c r="ER65" s="108"/>
      <c r="ES65" s="108"/>
      <c r="ET65" s="108"/>
      <c r="EU65" s="108"/>
      <c r="EV65" s="108"/>
      <c r="EW65" s="108"/>
      <c r="EX65" s="108"/>
      <c r="EY65" s="108"/>
      <c r="EZ65" s="108"/>
      <c r="FA65" s="108"/>
      <c r="FB65" s="108"/>
      <c r="FC65" s="108"/>
      <c r="FD65" s="108"/>
      <c r="FE65" s="108"/>
      <c r="FF65" s="108"/>
      <c r="FG65" s="108"/>
      <c r="FH65" s="108"/>
      <c r="FI65" s="108"/>
      <c r="FJ65" s="108"/>
      <c r="FK65" s="108"/>
      <c r="FL65" s="108"/>
      <c r="FM65" s="108"/>
      <c r="FN65" s="108"/>
      <c r="FO65" s="108"/>
      <c r="FP65" s="108"/>
      <c r="FQ65" s="108"/>
      <c r="FR65" s="108"/>
      <c r="FS65" s="108"/>
      <c r="FT65" s="108"/>
      <c r="FU65" s="108"/>
      <c r="FV65" s="108"/>
      <c r="FW65" s="108"/>
      <c r="FX65" s="108"/>
      <c r="FY65" s="108"/>
      <c r="FZ65" s="108"/>
      <c r="GA65" s="108"/>
      <c r="GB65" s="108"/>
      <c r="GC65" s="108"/>
      <c r="GD65" s="108"/>
      <c r="GE65" s="108"/>
      <c r="GF65" s="108"/>
      <c r="GG65" s="108"/>
      <c r="GH65" s="108"/>
      <c r="GI65" s="108"/>
      <c r="GJ65" s="108"/>
      <c r="GK65" s="108"/>
      <c r="GL65" s="108"/>
      <c r="GM65" s="108"/>
      <c r="GN65" s="108"/>
      <c r="GO65" s="108"/>
      <c r="GP65" s="108"/>
      <c r="GQ65" s="108"/>
      <c r="GR65" s="108"/>
      <c r="GS65" s="108"/>
      <c r="GT65" s="108"/>
      <c r="GU65" s="108"/>
      <c r="GV65" s="108"/>
      <c r="GW65" s="108"/>
      <c r="GX65" s="108"/>
      <c r="GY65" s="108"/>
      <c r="GZ65" s="108"/>
      <c r="HA65" s="108"/>
      <c r="HB65" s="108"/>
      <c r="HC65" s="108"/>
      <c r="HD65" s="108"/>
      <c r="HE65" s="108"/>
      <c r="HF65" s="108"/>
      <c r="HG65" s="108"/>
      <c r="HH65" s="108"/>
      <c r="HI65" s="108"/>
      <c r="HJ65" s="108"/>
      <c r="HK65" s="108"/>
      <c r="HL65" s="108"/>
      <c r="HM65" s="108"/>
      <c r="HN65" s="108"/>
      <c r="HO65" s="108"/>
      <c r="HP65" s="108"/>
      <c r="HQ65" s="108"/>
      <c r="HR65" s="108"/>
      <c r="HS65" s="108"/>
      <c r="HT65" s="108"/>
      <c r="HU65" s="108"/>
      <c r="HV65" s="108"/>
      <c r="HW65" s="108"/>
      <c r="HX65" s="108"/>
      <c r="HY65" s="108"/>
      <c r="HZ65" s="108"/>
      <c r="IA65" s="108"/>
      <c r="IB65" s="108"/>
      <c r="IC65" s="108"/>
      <c r="ID65" s="108"/>
      <c r="IE65" s="108"/>
      <c r="IF65" s="108"/>
      <c r="IG65" s="108"/>
      <c r="IH65" s="108"/>
      <c r="II65" s="108"/>
      <c r="IJ65" s="108"/>
      <c r="IK65" s="108"/>
      <c r="IL65" s="108"/>
      <c r="IM65" s="108"/>
      <c r="IN65" s="108"/>
      <c r="IO65" s="108"/>
      <c r="IP65" s="108"/>
      <c r="IQ65" s="108"/>
      <c r="IR65" s="108"/>
      <c r="IS65" s="108"/>
      <c r="IT65" s="108"/>
      <c r="IU65" s="108"/>
    </row>
    <row r="66" spans="1:255" s="109" customFormat="1" ht="12" customHeight="1">
      <c r="A66" s="107"/>
      <c r="B66" s="43" t="s">
        <v>126</v>
      </c>
      <c r="C66" s="44" t="s">
        <v>58</v>
      </c>
      <c r="D66" s="44">
        <v>2</v>
      </c>
      <c r="E66" s="44" t="s">
        <v>97</v>
      </c>
      <c r="F66" s="45">
        <v>164000</v>
      </c>
      <c r="G66" s="45">
        <f t="shared" si="2"/>
        <v>328000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  <c r="EO66" s="108"/>
      <c r="EP66" s="108"/>
      <c r="EQ66" s="108"/>
      <c r="ER66" s="108"/>
      <c r="ES66" s="108"/>
      <c r="ET66" s="108"/>
      <c r="EU66" s="108"/>
      <c r="EV66" s="108"/>
      <c r="EW66" s="108"/>
      <c r="EX66" s="108"/>
      <c r="EY66" s="108"/>
      <c r="EZ66" s="108"/>
      <c r="FA66" s="108"/>
      <c r="FB66" s="108"/>
      <c r="FC66" s="108"/>
      <c r="FD66" s="108"/>
      <c r="FE66" s="108"/>
      <c r="FF66" s="108"/>
      <c r="FG66" s="108"/>
      <c r="FH66" s="108"/>
      <c r="FI66" s="108"/>
      <c r="FJ66" s="108"/>
      <c r="FK66" s="108"/>
      <c r="FL66" s="108"/>
      <c r="FM66" s="108"/>
      <c r="FN66" s="108"/>
      <c r="FO66" s="108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</row>
    <row r="67" spans="1:255" s="109" customFormat="1" ht="12" customHeight="1">
      <c r="A67" s="107"/>
      <c r="B67" s="123" t="s">
        <v>108</v>
      </c>
      <c r="C67" s="44"/>
      <c r="D67" s="44"/>
      <c r="E67" s="44"/>
      <c r="F67" s="45"/>
      <c r="G67" s="45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08"/>
      <c r="EQ67" s="108"/>
      <c r="ER67" s="108"/>
      <c r="ES67" s="108"/>
      <c r="ET67" s="108"/>
      <c r="EU67" s="108"/>
      <c r="EV67" s="108"/>
      <c r="EW67" s="108"/>
      <c r="EX67" s="108"/>
      <c r="EY67" s="108"/>
      <c r="EZ67" s="108"/>
      <c r="FA67" s="108"/>
      <c r="FB67" s="108"/>
      <c r="FC67" s="108"/>
      <c r="FD67" s="108"/>
      <c r="FE67" s="108"/>
      <c r="FF67" s="108"/>
      <c r="FG67" s="108"/>
      <c r="FH67" s="108"/>
      <c r="FI67" s="108"/>
      <c r="FJ67" s="108"/>
      <c r="FK67" s="108"/>
      <c r="FL67" s="108"/>
      <c r="FM67" s="108"/>
      <c r="FN67" s="108"/>
      <c r="FO67" s="108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  <c r="GO67" s="108"/>
      <c r="GP67" s="108"/>
      <c r="GQ67" s="108"/>
      <c r="GR67" s="108"/>
      <c r="GS67" s="108"/>
      <c r="GT67" s="108"/>
      <c r="GU67" s="108"/>
      <c r="GV67" s="108"/>
      <c r="GW67" s="108"/>
      <c r="GX67" s="108"/>
      <c r="GY67" s="108"/>
      <c r="GZ67" s="108"/>
      <c r="HA67" s="108"/>
      <c r="HB67" s="108"/>
      <c r="HC67" s="108"/>
      <c r="HD67" s="108"/>
      <c r="HE67" s="108"/>
      <c r="HF67" s="108"/>
      <c r="HG67" s="108"/>
      <c r="HH67" s="108"/>
      <c r="HI67" s="108"/>
      <c r="HJ67" s="108"/>
      <c r="HK67" s="108"/>
      <c r="HL67" s="108"/>
      <c r="HM67" s="108"/>
      <c r="HN67" s="108"/>
      <c r="HO67" s="108"/>
      <c r="HP67" s="108"/>
      <c r="HQ67" s="108"/>
      <c r="HR67" s="108"/>
      <c r="HS67" s="108"/>
      <c r="HT67" s="108"/>
      <c r="HU67" s="108"/>
      <c r="HV67" s="108"/>
      <c r="HW67" s="108"/>
      <c r="HX67" s="108"/>
      <c r="HY67" s="108"/>
      <c r="HZ67" s="108"/>
      <c r="IA67" s="108"/>
      <c r="IB67" s="108"/>
      <c r="IC67" s="108"/>
      <c r="ID67" s="108"/>
      <c r="IE67" s="108"/>
      <c r="IF67" s="108"/>
      <c r="IG67" s="108"/>
      <c r="IH67" s="108"/>
      <c r="II67" s="108"/>
      <c r="IJ67" s="108"/>
      <c r="IK67" s="108"/>
      <c r="IL67" s="108"/>
      <c r="IM67" s="108"/>
      <c r="IN67" s="108"/>
      <c r="IO67" s="108"/>
      <c r="IP67" s="108"/>
      <c r="IQ67" s="108"/>
      <c r="IR67" s="108"/>
      <c r="IS67" s="108"/>
      <c r="IT67" s="108"/>
      <c r="IU67" s="108"/>
    </row>
    <row r="68" spans="1:255" s="109" customFormat="1" ht="12" customHeight="1">
      <c r="A68" s="107"/>
      <c r="B68" s="43" t="s">
        <v>109</v>
      </c>
      <c r="C68" s="44" t="s">
        <v>84</v>
      </c>
      <c r="D68" s="44">
        <v>0.8</v>
      </c>
      <c r="E68" s="44" t="s">
        <v>110</v>
      </c>
      <c r="F68" s="45">
        <v>113180</v>
      </c>
      <c r="G68" s="45">
        <f t="shared" si="2"/>
        <v>90544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  <c r="EO68" s="108"/>
      <c r="EP68" s="108"/>
      <c r="EQ68" s="108"/>
      <c r="ER68" s="108"/>
      <c r="ES68" s="108"/>
      <c r="ET68" s="108"/>
      <c r="EU68" s="108"/>
      <c r="EV68" s="108"/>
      <c r="EW68" s="108"/>
      <c r="EX68" s="108"/>
      <c r="EY68" s="108"/>
      <c r="EZ68" s="108"/>
      <c r="FA68" s="108"/>
      <c r="FB68" s="108"/>
      <c r="FC68" s="108"/>
      <c r="FD68" s="108"/>
      <c r="FE68" s="108"/>
      <c r="FF68" s="108"/>
      <c r="FG68" s="108"/>
      <c r="FH68" s="108"/>
      <c r="FI68" s="108"/>
      <c r="FJ68" s="108"/>
      <c r="FK68" s="108"/>
      <c r="FL68" s="108"/>
      <c r="FM68" s="108"/>
      <c r="FN68" s="108"/>
      <c r="FO68" s="108"/>
      <c r="FP68" s="108"/>
      <c r="FQ68" s="108"/>
      <c r="FR68" s="108"/>
      <c r="FS68" s="108"/>
      <c r="FT68" s="108"/>
      <c r="FU68" s="108"/>
      <c r="FV68" s="108"/>
      <c r="FW68" s="108"/>
      <c r="FX68" s="108"/>
      <c r="FY68" s="108"/>
      <c r="FZ68" s="108"/>
      <c r="GA68" s="108"/>
      <c r="GB68" s="108"/>
      <c r="GC68" s="108"/>
      <c r="GD68" s="108"/>
      <c r="GE68" s="108"/>
      <c r="GF68" s="108"/>
      <c r="GG68" s="108"/>
      <c r="GH68" s="108"/>
      <c r="GI68" s="108"/>
      <c r="GJ68" s="108"/>
      <c r="GK68" s="108"/>
      <c r="GL68" s="108"/>
      <c r="GM68" s="108"/>
      <c r="GN68" s="108"/>
      <c r="GO68" s="108"/>
      <c r="GP68" s="108"/>
      <c r="GQ68" s="108"/>
      <c r="GR68" s="108"/>
      <c r="GS68" s="108"/>
      <c r="GT68" s="108"/>
      <c r="GU68" s="108"/>
      <c r="GV68" s="108"/>
      <c r="GW68" s="108"/>
      <c r="GX68" s="108"/>
      <c r="GY68" s="108"/>
      <c r="GZ68" s="108"/>
      <c r="HA68" s="108"/>
      <c r="HB68" s="108"/>
      <c r="HC68" s="108"/>
      <c r="HD68" s="108"/>
      <c r="HE68" s="108"/>
      <c r="HF68" s="108"/>
      <c r="HG68" s="108"/>
      <c r="HH68" s="108"/>
      <c r="HI68" s="108"/>
      <c r="HJ68" s="108"/>
      <c r="HK68" s="108"/>
      <c r="HL68" s="108"/>
      <c r="HM68" s="108"/>
      <c r="HN68" s="108"/>
      <c r="HO68" s="108"/>
      <c r="HP68" s="108"/>
      <c r="HQ68" s="108"/>
      <c r="HR68" s="108"/>
      <c r="HS68" s="108"/>
      <c r="HT68" s="108"/>
      <c r="HU68" s="108"/>
      <c r="HV68" s="108"/>
      <c r="HW68" s="108"/>
      <c r="HX68" s="108"/>
      <c r="HY68" s="108"/>
      <c r="HZ68" s="108"/>
      <c r="IA68" s="108"/>
      <c r="IB68" s="108"/>
      <c r="IC68" s="108"/>
      <c r="ID68" s="108"/>
      <c r="IE68" s="108"/>
      <c r="IF68" s="108"/>
      <c r="IG68" s="108"/>
      <c r="IH68" s="108"/>
      <c r="II68" s="108"/>
      <c r="IJ68" s="108"/>
      <c r="IK68" s="108"/>
      <c r="IL68" s="108"/>
      <c r="IM68" s="108"/>
      <c r="IN68" s="108"/>
      <c r="IO68" s="108"/>
      <c r="IP68" s="108"/>
      <c r="IQ68" s="108"/>
      <c r="IR68" s="108"/>
      <c r="IS68" s="108"/>
      <c r="IT68" s="108"/>
      <c r="IU68" s="108"/>
    </row>
    <row r="69" spans="1:255" s="109" customFormat="1" ht="12" customHeight="1">
      <c r="A69" s="107"/>
      <c r="B69" s="43" t="s">
        <v>111</v>
      </c>
      <c r="C69" s="44" t="s">
        <v>58</v>
      </c>
      <c r="D69" s="44">
        <v>0.1</v>
      </c>
      <c r="E69" s="44" t="s">
        <v>112</v>
      </c>
      <c r="F69" s="45">
        <v>76880</v>
      </c>
      <c r="G69" s="45">
        <f t="shared" si="2"/>
        <v>7688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  <c r="EO69" s="108"/>
      <c r="EP69" s="108"/>
      <c r="EQ69" s="108"/>
      <c r="ER69" s="108"/>
      <c r="ES69" s="108"/>
      <c r="ET69" s="108"/>
      <c r="EU69" s="108"/>
      <c r="EV69" s="108"/>
      <c r="EW69" s="108"/>
      <c r="EX69" s="108"/>
      <c r="EY69" s="108"/>
      <c r="EZ69" s="108"/>
      <c r="FA69" s="108"/>
      <c r="FB69" s="108"/>
      <c r="FC69" s="108"/>
      <c r="FD69" s="108"/>
      <c r="FE69" s="108"/>
      <c r="FF69" s="108"/>
      <c r="FG69" s="108"/>
      <c r="FH69" s="108"/>
      <c r="FI69" s="108"/>
      <c r="FJ69" s="108"/>
      <c r="FK69" s="108"/>
      <c r="FL69" s="108"/>
      <c r="FM69" s="108"/>
      <c r="FN69" s="108"/>
      <c r="FO69" s="108"/>
      <c r="FP69" s="108"/>
      <c r="FQ69" s="108"/>
      <c r="FR69" s="108"/>
      <c r="FS69" s="108"/>
      <c r="FT69" s="108"/>
      <c r="FU69" s="108"/>
      <c r="FV69" s="108"/>
      <c r="FW69" s="108"/>
      <c r="FX69" s="108"/>
      <c r="FY69" s="108"/>
      <c r="FZ69" s="108"/>
      <c r="GA69" s="108"/>
      <c r="GB69" s="108"/>
      <c r="GC69" s="108"/>
      <c r="GD69" s="108"/>
      <c r="GE69" s="108"/>
      <c r="GF69" s="108"/>
      <c r="GG69" s="108"/>
      <c r="GH69" s="108"/>
      <c r="GI69" s="108"/>
      <c r="GJ69" s="108"/>
      <c r="GK69" s="108"/>
      <c r="GL69" s="108"/>
      <c r="GM69" s="108"/>
      <c r="GN69" s="108"/>
      <c r="GO69" s="108"/>
      <c r="GP69" s="108"/>
      <c r="GQ69" s="108"/>
      <c r="GR69" s="108"/>
      <c r="GS69" s="108"/>
      <c r="GT69" s="108"/>
      <c r="GU69" s="108"/>
      <c r="GV69" s="108"/>
      <c r="GW69" s="108"/>
      <c r="GX69" s="108"/>
      <c r="GY69" s="108"/>
      <c r="GZ69" s="108"/>
      <c r="HA69" s="108"/>
      <c r="HB69" s="108"/>
      <c r="HC69" s="108"/>
      <c r="HD69" s="108"/>
      <c r="HE69" s="108"/>
      <c r="HF69" s="108"/>
      <c r="HG69" s="108"/>
      <c r="HH69" s="108"/>
      <c r="HI69" s="108"/>
      <c r="HJ69" s="108"/>
      <c r="HK69" s="108"/>
      <c r="HL69" s="108"/>
      <c r="HM69" s="108"/>
      <c r="HN69" s="108"/>
      <c r="HO69" s="108"/>
      <c r="HP69" s="108"/>
      <c r="HQ69" s="108"/>
      <c r="HR69" s="108"/>
      <c r="HS69" s="108"/>
      <c r="HT69" s="108"/>
      <c r="HU69" s="108"/>
      <c r="HV69" s="108"/>
      <c r="HW69" s="108"/>
      <c r="HX69" s="108"/>
      <c r="HY69" s="108"/>
      <c r="HZ69" s="108"/>
      <c r="IA69" s="108"/>
      <c r="IB69" s="108"/>
      <c r="IC69" s="108"/>
      <c r="ID69" s="108"/>
      <c r="IE69" s="108"/>
      <c r="IF69" s="108"/>
      <c r="IG69" s="108"/>
      <c r="IH69" s="108"/>
      <c r="II69" s="108"/>
      <c r="IJ69" s="108"/>
      <c r="IK69" s="108"/>
      <c r="IL69" s="108"/>
      <c r="IM69" s="108"/>
      <c r="IN69" s="108"/>
      <c r="IO69" s="108"/>
      <c r="IP69" s="108"/>
      <c r="IQ69" s="108"/>
      <c r="IR69" s="108"/>
      <c r="IS69" s="108"/>
      <c r="IT69" s="108"/>
      <c r="IU69" s="108"/>
    </row>
    <row r="70" spans="1:255" s="109" customFormat="1" ht="12" customHeight="1">
      <c r="A70" s="107"/>
      <c r="B70" s="43" t="s">
        <v>134</v>
      </c>
      <c r="C70" s="44" t="s">
        <v>84</v>
      </c>
      <c r="D70" s="44">
        <f>0.8*4</f>
        <v>3.2</v>
      </c>
      <c r="E70" s="44" t="s">
        <v>99</v>
      </c>
      <c r="F70" s="45">
        <v>15320</v>
      </c>
      <c r="G70" s="45">
        <f t="shared" si="2"/>
        <v>49024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  <c r="EO70" s="108"/>
      <c r="EP70" s="108"/>
      <c r="EQ70" s="108"/>
      <c r="ER70" s="108"/>
      <c r="ES70" s="108"/>
      <c r="ET70" s="108"/>
      <c r="EU70" s="108"/>
      <c r="EV70" s="108"/>
      <c r="EW70" s="108"/>
      <c r="EX70" s="108"/>
      <c r="EY70" s="108"/>
      <c r="EZ70" s="108"/>
      <c r="FA70" s="108"/>
      <c r="FB70" s="108"/>
      <c r="FC70" s="108"/>
      <c r="FD70" s="108"/>
      <c r="FE70" s="108"/>
      <c r="FF70" s="108"/>
      <c r="FG70" s="108"/>
      <c r="FH70" s="108"/>
      <c r="FI70" s="108"/>
      <c r="FJ70" s="108"/>
      <c r="FK70" s="108"/>
      <c r="FL70" s="108"/>
      <c r="FM70" s="108"/>
      <c r="FN70" s="108"/>
      <c r="FO70" s="108"/>
      <c r="FP70" s="108"/>
      <c r="FQ70" s="108"/>
      <c r="FR70" s="108"/>
      <c r="FS70" s="108"/>
      <c r="FT70" s="108"/>
      <c r="FU70" s="108"/>
      <c r="FV70" s="108"/>
      <c r="FW70" s="108"/>
      <c r="FX70" s="108"/>
      <c r="FY70" s="108"/>
      <c r="FZ70" s="108"/>
      <c r="GA70" s="108"/>
      <c r="GB70" s="108"/>
      <c r="GC70" s="108"/>
      <c r="GD70" s="108"/>
      <c r="GE70" s="108"/>
      <c r="GF70" s="108"/>
      <c r="GG70" s="108"/>
      <c r="GH70" s="108"/>
      <c r="GI70" s="108"/>
      <c r="GJ70" s="108"/>
      <c r="GK70" s="108"/>
      <c r="GL70" s="108"/>
      <c r="GM70" s="108"/>
      <c r="GN70" s="108"/>
      <c r="GO70" s="108"/>
      <c r="GP70" s="108"/>
      <c r="GQ70" s="108"/>
      <c r="GR70" s="108"/>
      <c r="GS70" s="108"/>
      <c r="GT70" s="108"/>
      <c r="GU70" s="108"/>
      <c r="GV70" s="108"/>
      <c r="GW70" s="108"/>
      <c r="GX70" s="108"/>
      <c r="GY70" s="108"/>
      <c r="GZ70" s="108"/>
      <c r="HA70" s="108"/>
      <c r="HB70" s="108"/>
      <c r="HC70" s="108"/>
      <c r="HD70" s="108"/>
      <c r="HE70" s="108"/>
      <c r="HF70" s="108"/>
      <c r="HG70" s="108"/>
      <c r="HH70" s="108"/>
      <c r="HI70" s="108"/>
      <c r="HJ70" s="108"/>
      <c r="HK70" s="108"/>
      <c r="HL70" s="108"/>
      <c r="HM70" s="108"/>
      <c r="HN70" s="108"/>
      <c r="HO70" s="108"/>
      <c r="HP70" s="108"/>
      <c r="HQ70" s="108"/>
      <c r="HR70" s="108"/>
      <c r="HS70" s="108"/>
      <c r="HT70" s="108"/>
      <c r="HU70" s="108"/>
      <c r="HV70" s="108"/>
      <c r="HW70" s="108"/>
      <c r="HX70" s="108"/>
      <c r="HY70" s="108"/>
      <c r="HZ70" s="108"/>
      <c r="IA70" s="108"/>
      <c r="IB70" s="108"/>
      <c r="IC70" s="108"/>
      <c r="ID70" s="108"/>
      <c r="IE70" s="108"/>
      <c r="IF70" s="108"/>
      <c r="IG70" s="108"/>
      <c r="IH70" s="108"/>
      <c r="II70" s="108"/>
      <c r="IJ70" s="108"/>
      <c r="IK70" s="108"/>
      <c r="IL70" s="108"/>
      <c r="IM70" s="108"/>
      <c r="IN70" s="108"/>
      <c r="IO70" s="108"/>
      <c r="IP70" s="108"/>
      <c r="IQ70" s="108"/>
      <c r="IR70" s="108"/>
      <c r="IS70" s="108"/>
      <c r="IT70" s="108"/>
      <c r="IU70" s="108"/>
    </row>
    <row r="71" spans="1:255" s="109" customFormat="1" ht="12" customHeight="1">
      <c r="A71" s="107"/>
      <c r="B71" s="43" t="s">
        <v>113</v>
      </c>
      <c r="C71" s="44" t="s">
        <v>84</v>
      </c>
      <c r="D71" s="44">
        <v>2</v>
      </c>
      <c r="E71" s="44" t="s">
        <v>114</v>
      </c>
      <c r="F71" s="45">
        <v>25580</v>
      </c>
      <c r="G71" s="45">
        <f t="shared" si="2"/>
        <v>51160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  <c r="BU71" s="108"/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  <c r="EO71" s="108"/>
      <c r="EP71" s="108"/>
      <c r="EQ71" s="108"/>
      <c r="ER71" s="108"/>
      <c r="ES71" s="108"/>
      <c r="ET71" s="108"/>
      <c r="EU71" s="108"/>
      <c r="EV71" s="108"/>
      <c r="EW71" s="108"/>
      <c r="EX71" s="108"/>
      <c r="EY71" s="108"/>
      <c r="EZ71" s="108"/>
      <c r="FA71" s="108"/>
      <c r="FB71" s="108"/>
      <c r="FC71" s="108"/>
      <c r="FD71" s="108"/>
      <c r="FE71" s="108"/>
      <c r="FF71" s="108"/>
      <c r="FG71" s="108"/>
      <c r="FH71" s="108"/>
      <c r="FI71" s="108"/>
      <c r="FJ71" s="108"/>
      <c r="FK71" s="108"/>
      <c r="FL71" s="108"/>
      <c r="FM71" s="108"/>
      <c r="FN71" s="108"/>
      <c r="FO71" s="108"/>
      <c r="FP71" s="108"/>
      <c r="FQ71" s="108"/>
      <c r="FR71" s="108"/>
      <c r="FS71" s="108"/>
      <c r="FT71" s="108"/>
      <c r="FU71" s="108"/>
      <c r="FV71" s="108"/>
      <c r="FW71" s="108"/>
      <c r="FX71" s="108"/>
      <c r="FY71" s="108"/>
      <c r="FZ71" s="108"/>
      <c r="GA71" s="108"/>
      <c r="GB71" s="108"/>
      <c r="GC71" s="108"/>
      <c r="GD71" s="108"/>
      <c r="GE71" s="108"/>
      <c r="GF71" s="108"/>
      <c r="GG71" s="108"/>
      <c r="GH71" s="108"/>
      <c r="GI71" s="108"/>
      <c r="GJ71" s="108"/>
      <c r="GK71" s="108"/>
      <c r="GL71" s="108"/>
      <c r="GM71" s="108"/>
      <c r="GN71" s="108"/>
      <c r="GO71" s="108"/>
      <c r="GP71" s="108"/>
      <c r="GQ71" s="108"/>
      <c r="GR71" s="108"/>
      <c r="GS71" s="108"/>
      <c r="GT71" s="108"/>
      <c r="GU71" s="108"/>
      <c r="GV71" s="108"/>
      <c r="GW71" s="108"/>
      <c r="GX71" s="108"/>
      <c r="GY71" s="108"/>
      <c r="GZ71" s="108"/>
      <c r="HA71" s="108"/>
      <c r="HB71" s="108"/>
      <c r="HC71" s="108"/>
      <c r="HD71" s="108"/>
      <c r="HE71" s="108"/>
      <c r="HF71" s="108"/>
      <c r="HG71" s="108"/>
      <c r="HH71" s="108"/>
      <c r="HI71" s="108"/>
      <c r="HJ71" s="108"/>
      <c r="HK71" s="108"/>
      <c r="HL71" s="108"/>
      <c r="HM71" s="108"/>
      <c r="HN71" s="108"/>
      <c r="HO71" s="108"/>
      <c r="HP71" s="108"/>
      <c r="HQ71" s="108"/>
      <c r="HR71" s="108"/>
      <c r="HS71" s="108"/>
      <c r="HT71" s="108"/>
      <c r="HU71" s="108"/>
      <c r="HV71" s="108"/>
      <c r="HW71" s="108"/>
      <c r="HX71" s="108"/>
      <c r="HY71" s="108"/>
      <c r="HZ71" s="108"/>
      <c r="IA71" s="108"/>
      <c r="IB71" s="108"/>
      <c r="IC71" s="108"/>
      <c r="ID71" s="108"/>
      <c r="IE71" s="108"/>
      <c r="IF71" s="108"/>
      <c r="IG71" s="108"/>
      <c r="IH71" s="108"/>
      <c r="II71" s="108"/>
      <c r="IJ71" s="108"/>
      <c r="IK71" s="108"/>
      <c r="IL71" s="108"/>
      <c r="IM71" s="108"/>
      <c r="IN71" s="108"/>
      <c r="IO71" s="108"/>
      <c r="IP71" s="108"/>
      <c r="IQ71" s="108"/>
      <c r="IR71" s="108"/>
      <c r="IS71" s="108"/>
      <c r="IT71" s="108"/>
      <c r="IU71" s="108"/>
    </row>
    <row r="72" spans="1:255" s="109" customFormat="1" ht="12" customHeight="1">
      <c r="A72" s="107"/>
      <c r="B72" s="43" t="s">
        <v>138</v>
      </c>
      <c r="C72" s="44" t="s">
        <v>84</v>
      </c>
      <c r="D72" s="44">
        <v>0.32</v>
      </c>
      <c r="E72" s="44" t="s">
        <v>99</v>
      </c>
      <c r="F72" s="45">
        <v>43220</v>
      </c>
      <c r="G72" s="45">
        <f t="shared" si="2"/>
        <v>13830.4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  <c r="EO72" s="108"/>
      <c r="EP72" s="108"/>
      <c r="EQ72" s="108"/>
      <c r="ER72" s="108"/>
      <c r="ES72" s="108"/>
      <c r="ET72" s="108"/>
      <c r="EU72" s="108"/>
      <c r="EV72" s="108"/>
      <c r="EW72" s="108"/>
      <c r="EX72" s="108"/>
      <c r="EY72" s="108"/>
      <c r="EZ72" s="108"/>
      <c r="FA72" s="108"/>
      <c r="FB72" s="108"/>
      <c r="FC72" s="108"/>
      <c r="FD72" s="108"/>
      <c r="FE72" s="108"/>
      <c r="FF72" s="108"/>
      <c r="FG72" s="108"/>
      <c r="FH72" s="108"/>
      <c r="FI72" s="108"/>
      <c r="FJ72" s="108"/>
      <c r="FK72" s="108"/>
      <c r="FL72" s="108"/>
      <c r="FM72" s="108"/>
      <c r="FN72" s="108"/>
      <c r="FO72" s="108"/>
      <c r="FP72" s="108"/>
      <c r="FQ72" s="108"/>
      <c r="FR72" s="108"/>
      <c r="FS72" s="108"/>
      <c r="FT72" s="108"/>
      <c r="FU72" s="108"/>
      <c r="FV72" s="108"/>
      <c r="FW72" s="108"/>
      <c r="FX72" s="108"/>
      <c r="FY72" s="108"/>
      <c r="FZ72" s="108"/>
      <c r="GA72" s="108"/>
      <c r="GB72" s="108"/>
      <c r="GC72" s="108"/>
      <c r="GD72" s="108"/>
      <c r="GE72" s="108"/>
      <c r="GF72" s="108"/>
      <c r="GG72" s="108"/>
      <c r="GH72" s="108"/>
      <c r="GI72" s="108"/>
      <c r="GJ72" s="108"/>
      <c r="GK72" s="108"/>
      <c r="GL72" s="108"/>
      <c r="GM72" s="108"/>
      <c r="GN72" s="108"/>
      <c r="GO72" s="108"/>
      <c r="GP72" s="108"/>
      <c r="GQ72" s="108"/>
      <c r="GR72" s="108"/>
      <c r="GS72" s="108"/>
      <c r="GT72" s="108"/>
      <c r="GU72" s="108"/>
      <c r="GV72" s="108"/>
      <c r="GW72" s="108"/>
      <c r="GX72" s="108"/>
      <c r="GY72" s="108"/>
      <c r="GZ72" s="108"/>
      <c r="HA72" s="108"/>
      <c r="HB72" s="108"/>
      <c r="HC72" s="108"/>
      <c r="HD72" s="108"/>
      <c r="HE72" s="108"/>
      <c r="HF72" s="108"/>
      <c r="HG72" s="108"/>
      <c r="HH72" s="108"/>
      <c r="HI72" s="108"/>
      <c r="HJ72" s="108"/>
      <c r="HK72" s="108"/>
      <c r="HL72" s="108"/>
      <c r="HM72" s="108"/>
      <c r="HN72" s="108"/>
      <c r="HO72" s="108"/>
      <c r="HP72" s="108"/>
      <c r="HQ72" s="108"/>
      <c r="HR72" s="108"/>
      <c r="HS72" s="108"/>
      <c r="HT72" s="108"/>
      <c r="HU72" s="108"/>
      <c r="HV72" s="108"/>
      <c r="HW72" s="108"/>
      <c r="HX72" s="108"/>
      <c r="HY72" s="108"/>
      <c r="HZ72" s="108"/>
      <c r="IA72" s="108"/>
      <c r="IB72" s="108"/>
      <c r="IC72" s="108"/>
      <c r="ID72" s="108"/>
      <c r="IE72" s="108"/>
      <c r="IF72" s="108"/>
      <c r="IG72" s="108"/>
      <c r="IH72" s="108"/>
      <c r="II72" s="108"/>
      <c r="IJ72" s="108"/>
      <c r="IK72" s="108"/>
      <c r="IL72" s="108"/>
      <c r="IM72" s="108"/>
      <c r="IN72" s="108"/>
      <c r="IO72" s="108"/>
      <c r="IP72" s="108"/>
      <c r="IQ72" s="108"/>
      <c r="IR72" s="108"/>
      <c r="IS72" s="108"/>
      <c r="IT72" s="108"/>
      <c r="IU72" s="108"/>
    </row>
    <row r="73" spans="1:255" s="109" customFormat="1" ht="12" customHeight="1">
      <c r="A73" s="107"/>
      <c r="B73" s="43" t="s">
        <v>115</v>
      </c>
      <c r="C73" s="44" t="s">
        <v>84</v>
      </c>
      <c r="D73" s="44">
        <v>0.15</v>
      </c>
      <c r="E73" s="44" t="s">
        <v>116</v>
      </c>
      <c r="F73" s="45">
        <v>496908.65700000001</v>
      </c>
      <c r="G73" s="45">
        <f t="shared" si="2"/>
        <v>74536.298549999992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  <c r="BU73" s="108"/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  <c r="EO73" s="108"/>
      <c r="EP73" s="108"/>
      <c r="EQ73" s="108"/>
      <c r="ER73" s="108"/>
      <c r="ES73" s="108"/>
      <c r="ET73" s="108"/>
      <c r="EU73" s="108"/>
      <c r="EV73" s="108"/>
      <c r="EW73" s="108"/>
      <c r="EX73" s="108"/>
      <c r="EY73" s="108"/>
      <c r="EZ73" s="108"/>
      <c r="FA73" s="108"/>
      <c r="FB73" s="108"/>
      <c r="FC73" s="108"/>
      <c r="FD73" s="108"/>
      <c r="FE73" s="108"/>
      <c r="FF73" s="108"/>
      <c r="FG73" s="108"/>
      <c r="FH73" s="108"/>
      <c r="FI73" s="108"/>
      <c r="FJ73" s="108"/>
      <c r="FK73" s="108"/>
      <c r="FL73" s="108"/>
      <c r="FM73" s="108"/>
      <c r="FN73" s="108"/>
      <c r="FO73" s="108"/>
      <c r="FP73" s="108"/>
      <c r="FQ73" s="108"/>
      <c r="FR73" s="108"/>
      <c r="FS73" s="108"/>
      <c r="FT73" s="108"/>
      <c r="FU73" s="108"/>
      <c r="FV73" s="108"/>
      <c r="FW73" s="108"/>
      <c r="FX73" s="108"/>
      <c r="FY73" s="108"/>
      <c r="FZ73" s="108"/>
      <c r="GA73" s="108"/>
      <c r="GB73" s="108"/>
      <c r="GC73" s="108"/>
      <c r="GD73" s="108"/>
      <c r="GE73" s="108"/>
      <c r="GF73" s="108"/>
      <c r="GG73" s="108"/>
      <c r="GH73" s="108"/>
      <c r="GI73" s="108"/>
      <c r="GJ73" s="108"/>
      <c r="GK73" s="108"/>
      <c r="GL73" s="108"/>
      <c r="GM73" s="108"/>
      <c r="GN73" s="108"/>
      <c r="GO73" s="108"/>
      <c r="GP73" s="108"/>
      <c r="GQ73" s="108"/>
      <c r="GR73" s="108"/>
      <c r="GS73" s="108"/>
      <c r="GT73" s="108"/>
      <c r="GU73" s="108"/>
      <c r="GV73" s="108"/>
      <c r="GW73" s="108"/>
      <c r="GX73" s="108"/>
      <c r="GY73" s="108"/>
      <c r="GZ73" s="108"/>
      <c r="HA73" s="108"/>
      <c r="HB73" s="108"/>
      <c r="HC73" s="108"/>
      <c r="HD73" s="108"/>
      <c r="HE73" s="108"/>
      <c r="HF73" s="108"/>
      <c r="HG73" s="108"/>
      <c r="HH73" s="108"/>
      <c r="HI73" s="108"/>
      <c r="HJ73" s="108"/>
      <c r="HK73" s="108"/>
      <c r="HL73" s="108"/>
      <c r="HM73" s="108"/>
      <c r="HN73" s="108"/>
      <c r="HO73" s="108"/>
      <c r="HP73" s="108"/>
      <c r="HQ73" s="108"/>
      <c r="HR73" s="108"/>
      <c r="HS73" s="108"/>
      <c r="HT73" s="108"/>
      <c r="HU73" s="108"/>
      <c r="HV73" s="108"/>
      <c r="HW73" s="108"/>
      <c r="HX73" s="108"/>
      <c r="HY73" s="108"/>
      <c r="HZ73" s="108"/>
      <c r="IA73" s="108"/>
      <c r="IB73" s="108"/>
      <c r="IC73" s="108"/>
      <c r="ID73" s="108"/>
      <c r="IE73" s="108"/>
      <c r="IF73" s="108"/>
      <c r="IG73" s="108"/>
      <c r="IH73" s="108"/>
      <c r="II73" s="108"/>
      <c r="IJ73" s="108"/>
      <c r="IK73" s="108"/>
      <c r="IL73" s="108"/>
      <c r="IM73" s="108"/>
      <c r="IN73" s="108"/>
      <c r="IO73" s="108"/>
      <c r="IP73" s="108"/>
      <c r="IQ73" s="108"/>
      <c r="IR73" s="108"/>
      <c r="IS73" s="108"/>
      <c r="IT73" s="108"/>
      <c r="IU73" s="108"/>
    </row>
    <row r="74" spans="1:255" s="109" customFormat="1" ht="12" customHeight="1">
      <c r="A74" s="107"/>
      <c r="B74" s="43" t="s">
        <v>127</v>
      </c>
      <c r="C74" s="44" t="s">
        <v>84</v>
      </c>
      <c r="D74" s="44">
        <v>0.64</v>
      </c>
      <c r="E74" s="44" t="s">
        <v>116</v>
      </c>
      <c r="F74" s="45">
        <v>55660</v>
      </c>
      <c r="G74" s="45">
        <f t="shared" si="2"/>
        <v>35622.400000000001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  <c r="DC74" s="108"/>
      <c r="DD74" s="10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108"/>
      <c r="EK74" s="108"/>
      <c r="EL74" s="108"/>
      <c r="EM74" s="108"/>
      <c r="EN74" s="108"/>
      <c r="EO74" s="108"/>
      <c r="EP74" s="108"/>
      <c r="EQ74" s="108"/>
      <c r="ER74" s="108"/>
      <c r="ES74" s="108"/>
      <c r="ET74" s="108"/>
      <c r="EU74" s="108"/>
      <c r="EV74" s="108"/>
      <c r="EW74" s="108"/>
      <c r="EX74" s="108"/>
      <c r="EY74" s="108"/>
      <c r="EZ74" s="108"/>
      <c r="FA74" s="108"/>
      <c r="FB74" s="108"/>
      <c r="FC74" s="108"/>
      <c r="FD74" s="108"/>
      <c r="FE74" s="108"/>
      <c r="FF74" s="108"/>
      <c r="FG74" s="108"/>
      <c r="FH74" s="108"/>
      <c r="FI74" s="108"/>
      <c r="FJ74" s="108"/>
      <c r="FK74" s="108"/>
      <c r="FL74" s="108"/>
      <c r="FM74" s="108"/>
      <c r="FN74" s="108"/>
      <c r="FO74" s="108"/>
      <c r="FP74" s="108"/>
      <c r="FQ74" s="108"/>
      <c r="FR74" s="108"/>
      <c r="FS74" s="108"/>
      <c r="FT74" s="108"/>
      <c r="FU74" s="108"/>
      <c r="FV74" s="108"/>
      <c r="FW74" s="108"/>
      <c r="FX74" s="108"/>
      <c r="FY74" s="108"/>
      <c r="FZ74" s="108"/>
      <c r="GA74" s="108"/>
      <c r="GB74" s="108"/>
      <c r="GC74" s="108"/>
      <c r="GD74" s="108"/>
      <c r="GE74" s="108"/>
      <c r="GF74" s="108"/>
      <c r="GG74" s="108"/>
      <c r="GH74" s="108"/>
      <c r="GI74" s="108"/>
      <c r="GJ74" s="108"/>
      <c r="GK74" s="108"/>
      <c r="GL74" s="108"/>
      <c r="GM74" s="108"/>
      <c r="GN74" s="108"/>
      <c r="GO74" s="108"/>
      <c r="GP74" s="108"/>
      <c r="GQ74" s="108"/>
      <c r="GR74" s="108"/>
      <c r="GS74" s="108"/>
      <c r="GT74" s="108"/>
      <c r="GU74" s="108"/>
      <c r="GV74" s="108"/>
      <c r="GW74" s="108"/>
      <c r="GX74" s="108"/>
      <c r="GY74" s="108"/>
      <c r="GZ74" s="108"/>
      <c r="HA74" s="108"/>
      <c r="HB74" s="108"/>
      <c r="HC74" s="108"/>
      <c r="HD74" s="108"/>
      <c r="HE74" s="108"/>
      <c r="HF74" s="108"/>
      <c r="HG74" s="108"/>
      <c r="HH74" s="108"/>
      <c r="HI74" s="108"/>
      <c r="HJ74" s="108"/>
      <c r="HK74" s="108"/>
      <c r="HL74" s="108"/>
      <c r="HM74" s="108"/>
      <c r="HN74" s="108"/>
      <c r="HO74" s="108"/>
      <c r="HP74" s="108"/>
      <c r="HQ74" s="108"/>
      <c r="HR74" s="108"/>
      <c r="HS74" s="108"/>
      <c r="HT74" s="108"/>
      <c r="HU74" s="108"/>
      <c r="HV74" s="108"/>
      <c r="HW74" s="108"/>
      <c r="HX74" s="108"/>
      <c r="HY74" s="108"/>
      <c r="HZ74" s="108"/>
      <c r="IA74" s="108"/>
      <c r="IB74" s="108"/>
      <c r="IC74" s="108"/>
      <c r="ID74" s="108"/>
      <c r="IE74" s="108"/>
      <c r="IF74" s="108"/>
      <c r="IG74" s="108"/>
      <c r="IH74" s="108"/>
      <c r="II74" s="108"/>
      <c r="IJ74" s="108"/>
      <c r="IK74" s="108"/>
      <c r="IL74" s="108"/>
      <c r="IM74" s="108"/>
      <c r="IN74" s="108"/>
      <c r="IO74" s="108"/>
      <c r="IP74" s="108"/>
      <c r="IQ74" s="108"/>
      <c r="IR74" s="108"/>
      <c r="IS74" s="108"/>
      <c r="IT74" s="108"/>
      <c r="IU74" s="108"/>
    </row>
    <row r="75" spans="1:255" s="109" customFormat="1" ht="12" customHeight="1">
      <c r="A75" s="107"/>
      <c r="B75" s="43" t="s">
        <v>131</v>
      </c>
      <c r="C75" s="44" t="s">
        <v>58</v>
      </c>
      <c r="D75" s="44">
        <v>7</v>
      </c>
      <c r="E75" s="44" t="s">
        <v>99</v>
      </c>
      <c r="F75" s="45">
        <v>17070</v>
      </c>
      <c r="G75" s="45">
        <f t="shared" si="2"/>
        <v>119490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  <c r="BU75" s="108"/>
      <c r="BV75" s="108"/>
      <c r="BW75" s="108"/>
      <c r="BX75" s="108"/>
      <c r="BY75" s="108"/>
      <c r="BZ75" s="108"/>
      <c r="CA75" s="108"/>
      <c r="CB75" s="108"/>
      <c r="CC75" s="108"/>
      <c r="CD75" s="108"/>
      <c r="CE75" s="108"/>
      <c r="CF75" s="108"/>
      <c r="CG75" s="108"/>
      <c r="CH75" s="108"/>
      <c r="CI75" s="108"/>
      <c r="CJ75" s="108"/>
      <c r="CK75" s="108"/>
      <c r="CL75" s="108"/>
      <c r="CM75" s="108"/>
      <c r="CN75" s="108"/>
      <c r="CO75" s="108"/>
      <c r="CP75" s="108"/>
      <c r="CQ75" s="108"/>
      <c r="CR75" s="108"/>
      <c r="CS75" s="108"/>
      <c r="CT75" s="108"/>
      <c r="CU75" s="108"/>
      <c r="CV75" s="108"/>
      <c r="CW75" s="108"/>
      <c r="CX75" s="108"/>
      <c r="CY75" s="108"/>
      <c r="CZ75" s="108"/>
      <c r="DA75" s="108"/>
      <c r="DB75" s="108"/>
      <c r="DC75" s="108"/>
      <c r="DD75" s="108"/>
      <c r="DE75" s="108"/>
      <c r="DF75" s="108"/>
      <c r="DG75" s="108"/>
      <c r="DH75" s="108"/>
      <c r="DI75" s="108"/>
      <c r="DJ75" s="108"/>
      <c r="DK75" s="108"/>
      <c r="DL75" s="108"/>
      <c r="DM75" s="108"/>
      <c r="DN75" s="108"/>
      <c r="DO75" s="108"/>
      <c r="DP75" s="108"/>
      <c r="DQ75" s="108"/>
      <c r="DR75" s="108"/>
      <c r="DS75" s="108"/>
      <c r="DT75" s="108"/>
      <c r="DU75" s="108"/>
      <c r="DV75" s="108"/>
      <c r="DW75" s="108"/>
      <c r="DX75" s="108"/>
      <c r="DY75" s="108"/>
      <c r="DZ75" s="108"/>
      <c r="EA75" s="108"/>
      <c r="EB75" s="108"/>
      <c r="EC75" s="108"/>
      <c r="ED75" s="108"/>
      <c r="EE75" s="108"/>
      <c r="EF75" s="108"/>
      <c r="EG75" s="108"/>
      <c r="EH75" s="108"/>
      <c r="EI75" s="108"/>
      <c r="EJ75" s="108"/>
      <c r="EK75" s="108"/>
      <c r="EL75" s="108"/>
      <c r="EM75" s="108"/>
      <c r="EN75" s="108"/>
      <c r="EO75" s="108"/>
      <c r="EP75" s="108"/>
      <c r="EQ75" s="108"/>
      <c r="ER75" s="108"/>
      <c r="ES75" s="108"/>
      <c r="ET75" s="108"/>
      <c r="EU75" s="108"/>
      <c r="EV75" s="108"/>
      <c r="EW75" s="108"/>
      <c r="EX75" s="108"/>
      <c r="EY75" s="108"/>
      <c r="EZ75" s="108"/>
      <c r="FA75" s="108"/>
      <c r="FB75" s="108"/>
      <c r="FC75" s="108"/>
      <c r="FD75" s="108"/>
      <c r="FE75" s="108"/>
      <c r="FF75" s="108"/>
      <c r="FG75" s="108"/>
      <c r="FH75" s="108"/>
      <c r="FI75" s="108"/>
      <c r="FJ75" s="108"/>
      <c r="FK75" s="108"/>
      <c r="FL75" s="108"/>
      <c r="FM75" s="108"/>
      <c r="FN75" s="108"/>
      <c r="FO75" s="108"/>
      <c r="FP75" s="108"/>
      <c r="FQ75" s="108"/>
      <c r="FR75" s="108"/>
      <c r="FS75" s="108"/>
      <c r="FT75" s="108"/>
      <c r="FU75" s="108"/>
      <c r="FV75" s="108"/>
      <c r="FW75" s="108"/>
      <c r="FX75" s="108"/>
      <c r="FY75" s="108"/>
      <c r="FZ75" s="108"/>
      <c r="GA75" s="108"/>
      <c r="GB75" s="108"/>
      <c r="GC75" s="108"/>
      <c r="GD75" s="108"/>
      <c r="GE75" s="108"/>
      <c r="GF75" s="108"/>
      <c r="GG75" s="108"/>
      <c r="GH75" s="108"/>
      <c r="GI75" s="108"/>
      <c r="GJ75" s="108"/>
      <c r="GK75" s="108"/>
      <c r="GL75" s="108"/>
      <c r="GM75" s="108"/>
      <c r="GN75" s="108"/>
      <c r="GO75" s="108"/>
      <c r="GP75" s="108"/>
      <c r="GQ75" s="108"/>
      <c r="GR75" s="108"/>
      <c r="GS75" s="108"/>
      <c r="GT75" s="108"/>
      <c r="GU75" s="108"/>
      <c r="GV75" s="108"/>
      <c r="GW75" s="108"/>
      <c r="GX75" s="108"/>
      <c r="GY75" s="108"/>
      <c r="GZ75" s="108"/>
      <c r="HA75" s="108"/>
      <c r="HB75" s="108"/>
      <c r="HC75" s="108"/>
      <c r="HD75" s="108"/>
      <c r="HE75" s="108"/>
      <c r="HF75" s="108"/>
      <c r="HG75" s="108"/>
      <c r="HH75" s="108"/>
      <c r="HI75" s="108"/>
      <c r="HJ75" s="108"/>
      <c r="HK75" s="108"/>
      <c r="HL75" s="108"/>
      <c r="HM75" s="108"/>
      <c r="HN75" s="108"/>
      <c r="HO75" s="108"/>
      <c r="HP75" s="108"/>
      <c r="HQ75" s="108"/>
      <c r="HR75" s="108"/>
      <c r="HS75" s="108"/>
      <c r="HT75" s="108"/>
      <c r="HU75" s="108"/>
      <c r="HV75" s="108"/>
      <c r="HW75" s="108"/>
      <c r="HX75" s="108"/>
      <c r="HY75" s="108"/>
      <c r="HZ75" s="108"/>
      <c r="IA75" s="108"/>
      <c r="IB75" s="108"/>
      <c r="IC75" s="108"/>
      <c r="ID75" s="108"/>
      <c r="IE75" s="108"/>
      <c r="IF75" s="108"/>
      <c r="IG75" s="108"/>
      <c r="IH75" s="108"/>
      <c r="II75" s="108"/>
      <c r="IJ75" s="108"/>
      <c r="IK75" s="108"/>
      <c r="IL75" s="108"/>
      <c r="IM75" s="108"/>
      <c r="IN75" s="108"/>
      <c r="IO75" s="108"/>
      <c r="IP75" s="108"/>
      <c r="IQ75" s="108"/>
      <c r="IR75" s="108"/>
      <c r="IS75" s="108"/>
      <c r="IT75" s="108"/>
      <c r="IU75" s="108"/>
    </row>
    <row r="76" spans="1:255" s="109" customFormat="1" ht="12" customHeight="1">
      <c r="A76" s="107"/>
      <c r="B76" s="43" t="s">
        <v>132</v>
      </c>
      <c r="C76" s="44" t="s">
        <v>84</v>
      </c>
      <c r="D76" s="44">
        <v>0.96</v>
      </c>
      <c r="E76" s="44" t="s">
        <v>99</v>
      </c>
      <c r="F76" s="45">
        <v>31230</v>
      </c>
      <c r="G76" s="45">
        <f t="shared" si="2"/>
        <v>29980.799999999999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8"/>
      <c r="BZ76" s="108"/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8"/>
      <c r="CO76" s="108"/>
      <c r="CP76" s="108"/>
      <c r="CQ76" s="108"/>
      <c r="CR76" s="108"/>
      <c r="CS76" s="108"/>
      <c r="CT76" s="108"/>
      <c r="CU76" s="108"/>
      <c r="CV76" s="108"/>
      <c r="CW76" s="108"/>
      <c r="CX76" s="108"/>
      <c r="CY76" s="108"/>
      <c r="CZ76" s="108"/>
      <c r="DA76" s="108"/>
      <c r="DB76" s="108"/>
      <c r="DC76" s="108"/>
      <c r="DD76" s="108"/>
      <c r="DE76" s="108"/>
      <c r="DF76" s="108"/>
      <c r="DG76" s="108"/>
      <c r="DH76" s="108"/>
      <c r="DI76" s="108"/>
      <c r="DJ76" s="108"/>
      <c r="DK76" s="108"/>
      <c r="DL76" s="108"/>
      <c r="DM76" s="108"/>
      <c r="DN76" s="108"/>
      <c r="DO76" s="108"/>
      <c r="DP76" s="108"/>
      <c r="DQ76" s="108"/>
      <c r="DR76" s="108"/>
      <c r="DS76" s="108"/>
      <c r="DT76" s="108"/>
      <c r="DU76" s="108"/>
      <c r="DV76" s="108"/>
      <c r="DW76" s="108"/>
      <c r="DX76" s="108"/>
      <c r="DY76" s="108"/>
      <c r="DZ76" s="108"/>
      <c r="EA76" s="108"/>
      <c r="EB76" s="108"/>
      <c r="EC76" s="108"/>
      <c r="ED76" s="108"/>
      <c r="EE76" s="108"/>
      <c r="EF76" s="108"/>
      <c r="EG76" s="108"/>
      <c r="EH76" s="108"/>
      <c r="EI76" s="108"/>
      <c r="EJ76" s="108"/>
      <c r="EK76" s="108"/>
      <c r="EL76" s="108"/>
      <c r="EM76" s="108"/>
      <c r="EN76" s="108"/>
      <c r="EO76" s="108"/>
      <c r="EP76" s="108"/>
      <c r="EQ76" s="108"/>
      <c r="ER76" s="108"/>
      <c r="ES76" s="108"/>
      <c r="ET76" s="108"/>
      <c r="EU76" s="108"/>
      <c r="EV76" s="108"/>
      <c r="EW76" s="108"/>
      <c r="EX76" s="108"/>
      <c r="EY76" s="108"/>
      <c r="EZ76" s="108"/>
      <c r="FA76" s="108"/>
      <c r="FB76" s="108"/>
      <c r="FC76" s="108"/>
      <c r="FD76" s="108"/>
      <c r="FE76" s="108"/>
      <c r="FF76" s="108"/>
      <c r="FG76" s="108"/>
      <c r="FH76" s="108"/>
      <c r="FI76" s="108"/>
      <c r="FJ76" s="108"/>
      <c r="FK76" s="108"/>
      <c r="FL76" s="108"/>
      <c r="FM76" s="108"/>
      <c r="FN76" s="108"/>
      <c r="FO76" s="108"/>
      <c r="FP76" s="108"/>
      <c r="FQ76" s="108"/>
      <c r="FR76" s="108"/>
      <c r="FS76" s="108"/>
      <c r="FT76" s="108"/>
      <c r="FU76" s="108"/>
      <c r="FV76" s="108"/>
      <c r="FW76" s="108"/>
      <c r="FX76" s="108"/>
      <c r="FY76" s="108"/>
      <c r="FZ76" s="108"/>
      <c r="GA76" s="108"/>
      <c r="GB76" s="108"/>
      <c r="GC76" s="108"/>
      <c r="GD76" s="108"/>
      <c r="GE76" s="108"/>
      <c r="GF76" s="108"/>
      <c r="GG76" s="108"/>
      <c r="GH76" s="108"/>
      <c r="GI76" s="108"/>
      <c r="GJ76" s="108"/>
      <c r="GK76" s="108"/>
      <c r="GL76" s="108"/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8"/>
      <c r="HA76" s="108"/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8"/>
      <c r="HP76" s="108"/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8"/>
      <c r="IE76" s="108"/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8"/>
      <c r="IT76" s="108"/>
      <c r="IU76" s="108"/>
    </row>
    <row r="77" spans="1:255" s="109" customFormat="1" ht="12" customHeight="1">
      <c r="A77" s="107"/>
      <c r="B77" s="43" t="s">
        <v>136</v>
      </c>
      <c r="C77" s="44" t="s">
        <v>84</v>
      </c>
      <c r="D77" s="44">
        <v>1.44</v>
      </c>
      <c r="E77" s="44" t="s">
        <v>137</v>
      </c>
      <c r="F77" s="45">
        <v>111000</v>
      </c>
      <c r="G77" s="45">
        <f t="shared" si="2"/>
        <v>159840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108"/>
      <c r="FG77" s="108"/>
      <c r="FH77" s="108"/>
      <c r="FI77" s="108"/>
      <c r="FJ77" s="108"/>
      <c r="FK77" s="108"/>
      <c r="FL77" s="108"/>
      <c r="FM77" s="108"/>
      <c r="FN77" s="108"/>
      <c r="FO77" s="108"/>
      <c r="FP77" s="108"/>
      <c r="FQ77" s="108"/>
      <c r="FR77" s="108"/>
      <c r="FS77" s="108"/>
      <c r="FT77" s="108"/>
      <c r="FU77" s="108"/>
      <c r="FV77" s="108"/>
      <c r="FW77" s="108"/>
      <c r="FX77" s="108"/>
      <c r="FY77" s="108"/>
      <c r="FZ77" s="108"/>
      <c r="GA77" s="108"/>
      <c r="GB77" s="108"/>
      <c r="GC77" s="108"/>
      <c r="GD77" s="108"/>
      <c r="GE77" s="108"/>
      <c r="GF77" s="108"/>
      <c r="GG77" s="108"/>
      <c r="GH77" s="108"/>
      <c r="GI77" s="108"/>
      <c r="GJ77" s="108"/>
      <c r="GK77" s="108"/>
      <c r="GL77" s="108"/>
      <c r="GM77" s="108"/>
      <c r="GN77" s="108"/>
      <c r="GO77" s="108"/>
      <c r="GP77" s="108"/>
      <c r="GQ77" s="108"/>
      <c r="GR77" s="108"/>
      <c r="GS77" s="108"/>
      <c r="GT77" s="108"/>
      <c r="GU77" s="108"/>
      <c r="GV77" s="108"/>
      <c r="GW77" s="108"/>
      <c r="GX77" s="108"/>
      <c r="GY77" s="108"/>
      <c r="GZ77" s="108"/>
      <c r="HA77" s="108"/>
      <c r="HB77" s="108"/>
      <c r="HC77" s="108"/>
      <c r="HD77" s="108"/>
      <c r="HE77" s="108"/>
      <c r="HF77" s="108"/>
      <c r="HG77" s="108"/>
      <c r="HH77" s="108"/>
      <c r="HI77" s="108"/>
      <c r="HJ77" s="108"/>
      <c r="HK77" s="108"/>
      <c r="HL77" s="108"/>
      <c r="HM77" s="108"/>
      <c r="HN77" s="108"/>
      <c r="HO77" s="108"/>
      <c r="HP77" s="108"/>
      <c r="HQ77" s="108"/>
      <c r="HR77" s="108"/>
      <c r="HS77" s="108"/>
      <c r="HT77" s="108"/>
      <c r="HU77" s="108"/>
      <c r="HV77" s="108"/>
      <c r="HW77" s="108"/>
      <c r="HX77" s="108"/>
      <c r="HY77" s="108"/>
      <c r="HZ77" s="108"/>
      <c r="IA77" s="108"/>
      <c r="IB77" s="108"/>
      <c r="IC77" s="108"/>
      <c r="ID77" s="108"/>
      <c r="IE77" s="108"/>
      <c r="IF77" s="108"/>
      <c r="IG77" s="108"/>
      <c r="IH77" s="108"/>
      <c r="II77" s="108"/>
      <c r="IJ77" s="108"/>
      <c r="IK77" s="108"/>
      <c r="IL77" s="108"/>
      <c r="IM77" s="108"/>
      <c r="IN77" s="108"/>
      <c r="IO77" s="108"/>
      <c r="IP77" s="108"/>
      <c r="IQ77" s="108"/>
      <c r="IR77" s="108"/>
      <c r="IS77" s="108"/>
      <c r="IT77" s="108"/>
      <c r="IU77" s="108"/>
    </row>
    <row r="78" spans="1:255" s="109" customFormat="1" ht="12" customHeight="1">
      <c r="A78" s="107"/>
      <c r="B78" s="43" t="s">
        <v>139</v>
      </c>
      <c r="C78" s="44" t="s">
        <v>84</v>
      </c>
      <c r="D78" s="44">
        <v>9.6</v>
      </c>
      <c r="E78" s="44" t="s">
        <v>99</v>
      </c>
      <c r="F78" s="45">
        <v>6097</v>
      </c>
      <c r="G78" s="45">
        <f t="shared" si="2"/>
        <v>58531.199999999997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/>
      <c r="CT78" s="108"/>
      <c r="CU78" s="108"/>
      <c r="CV78" s="108"/>
      <c r="CW78" s="108"/>
      <c r="CX78" s="108"/>
      <c r="CY78" s="108"/>
      <c r="CZ78" s="108"/>
      <c r="DA78" s="108"/>
      <c r="DB78" s="108"/>
      <c r="DC78" s="108"/>
      <c r="DD78" s="108"/>
      <c r="DE78" s="108"/>
      <c r="DF78" s="108"/>
      <c r="DG78" s="108"/>
      <c r="DH78" s="108"/>
      <c r="DI78" s="108"/>
      <c r="DJ78" s="108"/>
      <c r="DK78" s="108"/>
      <c r="DL78" s="108"/>
      <c r="DM78" s="108"/>
      <c r="DN78" s="108"/>
      <c r="DO78" s="108"/>
      <c r="DP78" s="108"/>
      <c r="DQ78" s="108"/>
      <c r="DR78" s="108"/>
      <c r="DS78" s="108"/>
      <c r="DT78" s="108"/>
      <c r="DU78" s="108"/>
      <c r="DV78" s="108"/>
      <c r="DW78" s="108"/>
      <c r="DX78" s="108"/>
      <c r="DY78" s="108"/>
      <c r="DZ78" s="108"/>
      <c r="EA78" s="108"/>
      <c r="EB78" s="108"/>
      <c r="EC78" s="108"/>
      <c r="ED78" s="108"/>
      <c r="EE78" s="108"/>
      <c r="EF78" s="108"/>
      <c r="EG78" s="108"/>
      <c r="EH78" s="108"/>
      <c r="EI78" s="108"/>
      <c r="EJ78" s="108"/>
      <c r="EK78" s="108"/>
      <c r="EL78" s="108"/>
      <c r="EM78" s="108"/>
      <c r="EN78" s="108"/>
      <c r="EO78" s="108"/>
      <c r="EP78" s="108"/>
      <c r="EQ78" s="108"/>
      <c r="ER78" s="108"/>
      <c r="ES78" s="108"/>
      <c r="ET78" s="108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108"/>
      <c r="FG78" s="108"/>
      <c r="FH78" s="108"/>
      <c r="FI78" s="108"/>
      <c r="FJ78" s="108"/>
      <c r="FK78" s="108"/>
      <c r="FL78" s="108"/>
      <c r="FM78" s="108"/>
      <c r="FN78" s="108"/>
      <c r="FO78" s="108"/>
      <c r="FP78" s="108"/>
      <c r="FQ78" s="108"/>
      <c r="FR78" s="108"/>
      <c r="FS78" s="108"/>
      <c r="FT78" s="108"/>
      <c r="FU78" s="108"/>
      <c r="FV78" s="108"/>
      <c r="FW78" s="108"/>
      <c r="FX78" s="108"/>
      <c r="FY78" s="108"/>
      <c r="FZ78" s="108"/>
      <c r="GA78" s="108"/>
      <c r="GB78" s="108"/>
      <c r="GC78" s="108"/>
      <c r="GD78" s="108"/>
      <c r="GE78" s="108"/>
      <c r="GF78" s="108"/>
      <c r="GG78" s="108"/>
      <c r="GH78" s="108"/>
      <c r="GI78" s="108"/>
      <c r="GJ78" s="108"/>
      <c r="GK78" s="108"/>
      <c r="GL78" s="108"/>
      <c r="GM78" s="108"/>
      <c r="GN78" s="108"/>
      <c r="GO78" s="108"/>
      <c r="GP78" s="108"/>
      <c r="GQ78" s="108"/>
      <c r="GR78" s="108"/>
      <c r="GS78" s="108"/>
      <c r="GT78" s="108"/>
      <c r="GU78" s="108"/>
      <c r="GV78" s="108"/>
      <c r="GW78" s="108"/>
      <c r="GX78" s="108"/>
      <c r="GY78" s="108"/>
      <c r="GZ78" s="108"/>
      <c r="HA78" s="108"/>
      <c r="HB78" s="108"/>
      <c r="HC78" s="108"/>
      <c r="HD78" s="108"/>
      <c r="HE78" s="108"/>
      <c r="HF78" s="108"/>
      <c r="HG78" s="108"/>
      <c r="HH78" s="108"/>
      <c r="HI78" s="108"/>
      <c r="HJ78" s="108"/>
      <c r="HK78" s="108"/>
      <c r="HL78" s="108"/>
      <c r="HM78" s="108"/>
      <c r="HN78" s="108"/>
      <c r="HO78" s="108"/>
      <c r="HP78" s="108"/>
      <c r="HQ78" s="108"/>
      <c r="HR78" s="108"/>
      <c r="HS78" s="108"/>
      <c r="HT78" s="108"/>
      <c r="HU78" s="108"/>
      <c r="HV78" s="108"/>
      <c r="HW78" s="108"/>
      <c r="HX78" s="108"/>
      <c r="HY78" s="108"/>
      <c r="HZ78" s="108"/>
      <c r="IA78" s="108"/>
      <c r="IB78" s="108"/>
      <c r="IC78" s="108"/>
      <c r="ID78" s="108"/>
      <c r="IE78" s="108"/>
      <c r="IF78" s="108"/>
      <c r="IG78" s="108"/>
      <c r="IH78" s="108"/>
      <c r="II78" s="108"/>
      <c r="IJ78" s="108"/>
      <c r="IK78" s="108"/>
      <c r="IL78" s="108"/>
      <c r="IM78" s="108"/>
      <c r="IN78" s="108"/>
      <c r="IO78" s="108"/>
      <c r="IP78" s="108"/>
      <c r="IQ78" s="108"/>
      <c r="IR78" s="108"/>
      <c r="IS78" s="108"/>
      <c r="IT78" s="108"/>
      <c r="IU78" s="108"/>
    </row>
    <row r="79" spans="1:255" s="109" customFormat="1" ht="12" customHeight="1">
      <c r="A79" s="107"/>
      <c r="B79" s="123" t="s">
        <v>140</v>
      </c>
      <c r="C79" s="44" t="s">
        <v>84</v>
      </c>
      <c r="D79" s="44"/>
      <c r="E79" s="44"/>
      <c r="F79" s="45"/>
      <c r="G79" s="45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  <c r="DZ79" s="108"/>
      <c r="EA79" s="108"/>
      <c r="EB79" s="108"/>
      <c r="EC79" s="108"/>
      <c r="ED79" s="108"/>
      <c r="EE79" s="108"/>
      <c r="EF79" s="108"/>
      <c r="EG79" s="108"/>
      <c r="EH79" s="108"/>
      <c r="EI79" s="108"/>
      <c r="EJ79" s="108"/>
      <c r="EK79" s="108"/>
      <c r="EL79" s="108"/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108"/>
      <c r="FG79" s="108"/>
      <c r="FH79" s="108"/>
      <c r="FI79" s="108"/>
      <c r="FJ79" s="108"/>
      <c r="FK79" s="108"/>
      <c r="FL79" s="108"/>
      <c r="FM79" s="108"/>
      <c r="FN79" s="108"/>
      <c r="FO79" s="108"/>
      <c r="FP79" s="108"/>
      <c r="FQ79" s="108"/>
      <c r="FR79" s="108"/>
      <c r="FS79" s="108"/>
      <c r="FT79" s="108"/>
      <c r="FU79" s="108"/>
      <c r="FV79" s="108"/>
      <c r="FW79" s="108"/>
      <c r="FX79" s="108"/>
      <c r="FY79" s="108"/>
      <c r="FZ79" s="108"/>
      <c r="GA79" s="108"/>
      <c r="GB79" s="108"/>
      <c r="GC79" s="108"/>
      <c r="GD79" s="108"/>
      <c r="GE79" s="108"/>
      <c r="GF79" s="108"/>
      <c r="GG79" s="108"/>
      <c r="GH79" s="108"/>
      <c r="GI79" s="108"/>
      <c r="GJ79" s="108"/>
      <c r="GK79" s="108"/>
      <c r="GL79" s="108"/>
      <c r="GM79" s="108"/>
      <c r="GN79" s="108"/>
      <c r="GO79" s="108"/>
      <c r="GP79" s="108"/>
      <c r="GQ79" s="108"/>
      <c r="GR79" s="108"/>
      <c r="GS79" s="108"/>
      <c r="GT79" s="108"/>
      <c r="GU79" s="108"/>
      <c r="GV79" s="108"/>
      <c r="GW79" s="108"/>
      <c r="GX79" s="108"/>
      <c r="GY79" s="108"/>
      <c r="GZ79" s="108"/>
      <c r="HA79" s="108"/>
      <c r="HB79" s="108"/>
      <c r="HC79" s="108"/>
      <c r="HD79" s="108"/>
      <c r="HE79" s="108"/>
      <c r="HF79" s="108"/>
      <c r="HG79" s="108"/>
      <c r="HH79" s="108"/>
      <c r="HI79" s="108"/>
      <c r="HJ79" s="108"/>
      <c r="HK79" s="108"/>
      <c r="HL79" s="108"/>
      <c r="HM79" s="108"/>
      <c r="HN79" s="108"/>
      <c r="HO79" s="108"/>
      <c r="HP79" s="108"/>
      <c r="HQ79" s="108"/>
      <c r="HR79" s="108"/>
      <c r="HS79" s="108"/>
      <c r="HT79" s="108"/>
      <c r="HU79" s="108"/>
      <c r="HV79" s="108"/>
      <c r="HW79" s="108"/>
      <c r="HX79" s="108"/>
      <c r="HY79" s="108"/>
      <c r="HZ79" s="108"/>
      <c r="IA79" s="108"/>
      <c r="IB79" s="108"/>
      <c r="IC79" s="108"/>
      <c r="ID79" s="108"/>
      <c r="IE79" s="108"/>
      <c r="IF79" s="108"/>
      <c r="IG79" s="108"/>
      <c r="IH79" s="108"/>
      <c r="II79" s="108"/>
      <c r="IJ79" s="108"/>
      <c r="IK79" s="108"/>
      <c r="IL79" s="108"/>
      <c r="IM79" s="108"/>
      <c r="IN79" s="108"/>
      <c r="IO79" s="108"/>
      <c r="IP79" s="108"/>
      <c r="IQ79" s="108"/>
      <c r="IR79" s="108"/>
      <c r="IS79" s="108"/>
      <c r="IT79" s="108"/>
      <c r="IU79" s="108"/>
    </row>
    <row r="80" spans="1:255" s="109" customFormat="1" ht="12" customHeight="1">
      <c r="A80" s="107"/>
      <c r="B80" s="43" t="s">
        <v>141</v>
      </c>
      <c r="C80" s="44" t="s">
        <v>84</v>
      </c>
      <c r="D80" s="44">
        <f>80/5</f>
        <v>16</v>
      </c>
      <c r="E80" s="44" t="s">
        <v>99</v>
      </c>
      <c r="F80" s="45">
        <f>206620/4</f>
        <v>51655</v>
      </c>
      <c r="G80" s="45">
        <f t="shared" si="2"/>
        <v>826480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8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  <c r="DZ80" s="108"/>
      <c r="EA80" s="108"/>
      <c r="EB80" s="108"/>
      <c r="EC80" s="108"/>
      <c r="ED80" s="108"/>
      <c r="EE80" s="108"/>
      <c r="EF80" s="108"/>
      <c r="EG80" s="108"/>
      <c r="EH80" s="108"/>
      <c r="EI80" s="108"/>
      <c r="EJ80" s="108"/>
      <c r="EK80" s="108"/>
      <c r="EL80" s="108"/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108"/>
      <c r="FG80" s="108"/>
      <c r="FH80" s="108"/>
      <c r="FI80" s="108"/>
      <c r="FJ80" s="108"/>
      <c r="FK80" s="108"/>
      <c r="FL80" s="108"/>
      <c r="FM80" s="108"/>
      <c r="FN80" s="108"/>
      <c r="FO80" s="108"/>
      <c r="FP80" s="108"/>
      <c r="FQ80" s="108"/>
      <c r="FR80" s="108"/>
      <c r="FS80" s="108"/>
      <c r="FT80" s="108"/>
      <c r="FU80" s="108"/>
      <c r="FV80" s="108"/>
      <c r="FW80" s="108"/>
      <c r="FX80" s="108"/>
      <c r="FY80" s="108"/>
      <c r="FZ80" s="108"/>
      <c r="GA80" s="108"/>
      <c r="GB80" s="108"/>
      <c r="GC80" s="108"/>
      <c r="GD80" s="108"/>
      <c r="GE80" s="108"/>
      <c r="GF80" s="108"/>
      <c r="GG80" s="108"/>
      <c r="GH80" s="108"/>
      <c r="GI80" s="108"/>
      <c r="GJ80" s="108"/>
      <c r="GK80" s="108"/>
      <c r="GL80" s="108"/>
      <c r="GM80" s="108"/>
      <c r="GN80" s="108"/>
      <c r="GO80" s="108"/>
      <c r="GP80" s="108"/>
      <c r="GQ80" s="108"/>
      <c r="GR80" s="108"/>
      <c r="GS80" s="108"/>
      <c r="GT80" s="108"/>
      <c r="GU80" s="108"/>
      <c r="GV80" s="108"/>
      <c r="GW80" s="108"/>
      <c r="GX80" s="108"/>
      <c r="GY80" s="108"/>
      <c r="GZ80" s="108"/>
      <c r="HA80" s="108"/>
      <c r="HB80" s="108"/>
      <c r="HC80" s="108"/>
      <c r="HD80" s="108"/>
      <c r="HE80" s="108"/>
      <c r="HF80" s="108"/>
      <c r="HG80" s="108"/>
      <c r="HH80" s="108"/>
      <c r="HI80" s="108"/>
      <c r="HJ80" s="108"/>
      <c r="HK80" s="108"/>
      <c r="HL80" s="108"/>
      <c r="HM80" s="108"/>
      <c r="HN80" s="108"/>
      <c r="HO80" s="108"/>
      <c r="HP80" s="108"/>
      <c r="HQ80" s="108"/>
      <c r="HR80" s="108"/>
      <c r="HS80" s="108"/>
      <c r="HT80" s="108"/>
      <c r="HU80" s="108"/>
      <c r="HV80" s="108"/>
      <c r="HW80" s="108"/>
      <c r="HX80" s="108"/>
      <c r="HY80" s="108"/>
      <c r="HZ80" s="108"/>
      <c r="IA80" s="108"/>
      <c r="IB80" s="108"/>
      <c r="IC80" s="108"/>
      <c r="ID80" s="108"/>
      <c r="IE80" s="108"/>
      <c r="IF80" s="108"/>
      <c r="IG80" s="108"/>
      <c r="IH80" s="108"/>
      <c r="II80" s="108"/>
      <c r="IJ80" s="108"/>
      <c r="IK80" s="108"/>
      <c r="IL80" s="108"/>
      <c r="IM80" s="108"/>
      <c r="IN80" s="108"/>
      <c r="IO80" s="108"/>
      <c r="IP80" s="108"/>
      <c r="IQ80" s="108"/>
      <c r="IR80" s="108"/>
      <c r="IS80" s="108"/>
      <c r="IT80" s="108"/>
      <c r="IU80" s="108"/>
    </row>
    <row r="81" spans="1:255" s="109" customFormat="1" ht="12" customHeight="1">
      <c r="A81" s="107"/>
      <c r="B81" s="43" t="s">
        <v>142</v>
      </c>
      <c r="C81" s="44" t="s">
        <v>84</v>
      </c>
      <c r="D81" s="44">
        <f>20/5</f>
        <v>4</v>
      </c>
      <c r="E81" s="44" t="s">
        <v>99</v>
      </c>
      <c r="F81" s="45">
        <f>184086/20</f>
        <v>9204.2999999999993</v>
      </c>
      <c r="G81" s="45">
        <f t="shared" si="2"/>
        <v>36817.199999999997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8"/>
      <c r="CV81" s="108"/>
      <c r="CW81" s="108"/>
      <c r="CX81" s="108"/>
      <c r="CY81" s="108"/>
      <c r="CZ81" s="108"/>
      <c r="DA81" s="108"/>
      <c r="DB81" s="108"/>
      <c r="DC81" s="108"/>
      <c r="DD81" s="108"/>
      <c r="DE81" s="108"/>
      <c r="DF81" s="108"/>
      <c r="DG81" s="108"/>
      <c r="DH81" s="108"/>
      <c r="DI81" s="108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8"/>
      <c r="DV81" s="108"/>
      <c r="DW81" s="108"/>
      <c r="DX81" s="108"/>
      <c r="DY81" s="108"/>
      <c r="DZ81" s="108"/>
      <c r="EA81" s="108"/>
      <c r="EB81" s="108"/>
      <c r="EC81" s="108"/>
      <c r="ED81" s="108"/>
      <c r="EE81" s="108"/>
      <c r="EF81" s="108"/>
      <c r="EG81" s="108"/>
      <c r="EH81" s="108"/>
      <c r="EI81" s="108"/>
      <c r="EJ81" s="108"/>
      <c r="EK81" s="108"/>
      <c r="EL81" s="108"/>
      <c r="EM81" s="108"/>
      <c r="EN81" s="108"/>
      <c r="EO81" s="108"/>
      <c r="EP81" s="108"/>
      <c r="EQ81" s="108"/>
      <c r="ER81" s="108"/>
      <c r="ES81" s="108"/>
      <c r="ET81" s="108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108"/>
      <c r="FG81" s="108"/>
      <c r="FH81" s="108"/>
      <c r="FI81" s="108"/>
      <c r="FJ81" s="108"/>
      <c r="FK81" s="108"/>
      <c r="FL81" s="108"/>
      <c r="FM81" s="108"/>
      <c r="FN81" s="108"/>
      <c r="FO81" s="108"/>
      <c r="FP81" s="108"/>
      <c r="FQ81" s="108"/>
      <c r="FR81" s="108"/>
      <c r="FS81" s="108"/>
      <c r="FT81" s="108"/>
      <c r="FU81" s="108"/>
      <c r="FV81" s="108"/>
      <c r="FW81" s="108"/>
      <c r="FX81" s="108"/>
      <c r="FY81" s="108"/>
      <c r="FZ81" s="108"/>
      <c r="GA81" s="108"/>
      <c r="GB81" s="108"/>
      <c r="GC81" s="108"/>
      <c r="GD81" s="108"/>
      <c r="GE81" s="108"/>
      <c r="GF81" s="108"/>
      <c r="GG81" s="108"/>
      <c r="GH81" s="108"/>
      <c r="GI81" s="108"/>
      <c r="GJ81" s="108"/>
      <c r="GK81" s="108"/>
      <c r="GL81" s="108"/>
      <c r="GM81" s="108"/>
      <c r="GN81" s="108"/>
      <c r="GO81" s="108"/>
      <c r="GP81" s="108"/>
      <c r="GQ81" s="108"/>
      <c r="GR81" s="108"/>
      <c r="GS81" s="108"/>
      <c r="GT81" s="108"/>
      <c r="GU81" s="108"/>
      <c r="GV81" s="108"/>
      <c r="GW81" s="108"/>
      <c r="GX81" s="108"/>
      <c r="GY81" s="108"/>
      <c r="GZ81" s="108"/>
      <c r="HA81" s="108"/>
      <c r="HB81" s="108"/>
      <c r="HC81" s="108"/>
      <c r="HD81" s="108"/>
      <c r="HE81" s="108"/>
      <c r="HF81" s="108"/>
      <c r="HG81" s="108"/>
      <c r="HH81" s="108"/>
      <c r="HI81" s="108"/>
      <c r="HJ81" s="108"/>
      <c r="HK81" s="108"/>
      <c r="HL81" s="108"/>
      <c r="HM81" s="108"/>
      <c r="HN81" s="108"/>
      <c r="HO81" s="108"/>
      <c r="HP81" s="108"/>
      <c r="HQ81" s="108"/>
      <c r="HR81" s="108"/>
      <c r="HS81" s="108"/>
      <c r="HT81" s="108"/>
      <c r="HU81" s="108"/>
      <c r="HV81" s="108"/>
      <c r="HW81" s="108"/>
      <c r="HX81" s="108"/>
      <c r="HY81" s="108"/>
      <c r="HZ81" s="108"/>
      <c r="IA81" s="108"/>
      <c r="IB81" s="108"/>
      <c r="IC81" s="108"/>
      <c r="ID81" s="108"/>
      <c r="IE81" s="108"/>
      <c r="IF81" s="108"/>
      <c r="IG81" s="108"/>
      <c r="IH81" s="108"/>
      <c r="II81" s="108"/>
      <c r="IJ81" s="108"/>
      <c r="IK81" s="108"/>
      <c r="IL81" s="108"/>
      <c r="IM81" s="108"/>
      <c r="IN81" s="108"/>
      <c r="IO81" s="108"/>
      <c r="IP81" s="108"/>
      <c r="IQ81" s="108"/>
      <c r="IR81" s="108"/>
      <c r="IS81" s="108"/>
      <c r="IT81" s="108"/>
      <c r="IU81" s="108"/>
    </row>
    <row r="82" spans="1:255" s="109" customFormat="1" ht="12" customHeight="1">
      <c r="A82" s="107"/>
      <c r="B82" s="123" t="s">
        <v>31</v>
      </c>
      <c r="C82" s="44"/>
      <c r="D82" s="44"/>
      <c r="E82" s="44"/>
      <c r="F82" s="45"/>
      <c r="G82" s="45" t="s">
        <v>57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108"/>
      <c r="FG82" s="108"/>
      <c r="FH82" s="108"/>
      <c r="FI82" s="108"/>
      <c r="FJ82" s="108"/>
      <c r="FK82" s="108"/>
      <c r="FL82" s="108"/>
      <c r="FM82" s="108"/>
      <c r="FN82" s="108"/>
      <c r="FO82" s="108"/>
      <c r="FP82" s="108"/>
      <c r="FQ82" s="108"/>
      <c r="FR82" s="108"/>
      <c r="FS82" s="108"/>
      <c r="FT82" s="108"/>
      <c r="FU82" s="108"/>
      <c r="FV82" s="108"/>
      <c r="FW82" s="108"/>
      <c r="FX82" s="108"/>
      <c r="FY82" s="108"/>
      <c r="FZ82" s="108"/>
      <c r="GA82" s="108"/>
      <c r="GB82" s="108"/>
      <c r="GC82" s="108"/>
      <c r="GD82" s="108"/>
      <c r="GE82" s="108"/>
      <c r="GF82" s="108"/>
      <c r="GG82" s="108"/>
      <c r="GH82" s="108"/>
      <c r="GI82" s="108"/>
      <c r="GJ82" s="108"/>
      <c r="GK82" s="108"/>
      <c r="GL82" s="108"/>
      <c r="GM82" s="108"/>
      <c r="GN82" s="108"/>
      <c r="GO82" s="108"/>
      <c r="GP82" s="108"/>
      <c r="GQ82" s="108"/>
      <c r="GR82" s="108"/>
      <c r="GS82" s="108"/>
      <c r="GT82" s="108"/>
      <c r="GU82" s="108"/>
      <c r="GV82" s="108"/>
      <c r="GW82" s="108"/>
      <c r="GX82" s="108"/>
      <c r="GY82" s="108"/>
      <c r="GZ82" s="108"/>
      <c r="HA82" s="108"/>
      <c r="HB82" s="108"/>
      <c r="HC82" s="108"/>
      <c r="HD82" s="108"/>
      <c r="HE82" s="108"/>
      <c r="HF82" s="108"/>
      <c r="HG82" s="108"/>
      <c r="HH82" s="108"/>
      <c r="HI82" s="108"/>
      <c r="HJ82" s="108"/>
      <c r="HK82" s="108"/>
      <c r="HL82" s="108"/>
      <c r="HM82" s="108"/>
      <c r="HN82" s="108"/>
      <c r="HO82" s="108"/>
      <c r="HP82" s="108"/>
      <c r="HQ82" s="108"/>
      <c r="HR82" s="108"/>
      <c r="HS82" s="108"/>
      <c r="HT82" s="108"/>
      <c r="HU82" s="108"/>
      <c r="HV82" s="108"/>
      <c r="HW82" s="108"/>
      <c r="HX82" s="108"/>
      <c r="HY82" s="108"/>
      <c r="HZ82" s="108"/>
      <c r="IA82" s="108"/>
      <c r="IB82" s="108"/>
      <c r="IC82" s="108"/>
      <c r="ID82" s="108"/>
      <c r="IE82" s="108"/>
      <c r="IF82" s="108"/>
      <c r="IG82" s="108"/>
      <c r="IH82" s="108"/>
      <c r="II82" s="108"/>
      <c r="IJ82" s="108"/>
      <c r="IK82" s="108"/>
      <c r="IL82" s="108"/>
      <c r="IM82" s="108"/>
      <c r="IN82" s="108"/>
      <c r="IO82" s="108"/>
      <c r="IP82" s="108"/>
      <c r="IQ82" s="108"/>
      <c r="IR82" s="108"/>
      <c r="IS82" s="108"/>
      <c r="IT82" s="108"/>
      <c r="IU82" s="108"/>
    </row>
    <row r="83" spans="1:255" s="109" customFormat="1" ht="12" customHeight="1">
      <c r="A83" s="107"/>
      <c r="B83" s="43" t="s">
        <v>117</v>
      </c>
      <c r="C83" s="44" t="s">
        <v>118</v>
      </c>
      <c r="D83" s="44">
        <v>1744</v>
      </c>
      <c r="E83" s="44" t="s">
        <v>78</v>
      </c>
      <c r="F83" s="45">
        <v>150</v>
      </c>
      <c r="G83" s="45">
        <f t="shared" si="2"/>
        <v>261600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8"/>
      <c r="CT83" s="108"/>
      <c r="CU83" s="108"/>
      <c r="CV83" s="108"/>
      <c r="CW83" s="108"/>
      <c r="CX83" s="108"/>
      <c r="CY83" s="108"/>
      <c r="CZ83" s="108"/>
      <c r="DA83" s="108"/>
      <c r="DB83" s="108"/>
      <c r="DC83" s="108"/>
      <c r="DD83" s="10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  <c r="DZ83" s="108"/>
      <c r="EA83" s="108"/>
      <c r="EB83" s="108"/>
      <c r="EC83" s="108"/>
      <c r="ED83" s="108"/>
      <c r="EE83" s="108"/>
      <c r="EF83" s="108"/>
      <c r="EG83" s="108"/>
      <c r="EH83" s="108"/>
      <c r="EI83" s="108"/>
      <c r="EJ83" s="108"/>
      <c r="EK83" s="108"/>
      <c r="EL83" s="108"/>
      <c r="EM83" s="108"/>
      <c r="EN83" s="108"/>
      <c r="EO83" s="108"/>
      <c r="EP83" s="108"/>
      <c r="EQ83" s="108"/>
      <c r="ER83" s="108"/>
      <c r="ES83" s="108"/>
      <c r="ET83" s="108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108"/>
      <c r="FG83" s="108"/>
      <c r="FH83" s="108"/>
      <c r="FI83" s="108"/>
      <c r="FJ83" s="108"/>
      <c r="FK83" s="108"/>
      <c r="FL83" s="108"/>
      <c r="FM83" s="108"/>
      <c r="FN83" s="108"/>
      <c r="FO83" s="108"/>
      <c r="FP83" s="108"/>
      <c r="FQ83" s="108"/>
      <c r="FR83" s="108"/>
      <c r="FS83" s="108"/>
      <c r="FT83" s="108"/>
      <c r="FU83" s="108"/>
      <c r="FV83" s="108"/>
      <c r="FW83" s="108"/>
      <c r="FX83" s="108"/>
      <c r="FY83" s="108"/>
      <c r="FZ83" s="108"/>
      <c r="GA83" s="108"/>
      <c r="GB83" s="108"/>
      <c r="GC83" s="108"/>
      <c r="GD83" s="108"/>
      <c r="GE83" s="108"/>
      <c r="GF83" s="108"/>
      <c r="GG83" s="108"/>
      <c r="GH83" s="108"/>
      <c r="GI83" s="108"/>
      <c r="GJ83" s="108"/>
      <c r="GK83" s="108"/>
      <c r="GL83" s="108"/>
      <c r="GM83" s="108"/>
      <c r="GN83" s="108"/>
      <c r="GO83" s="108"/>
      <c r="GP83" s="108"/>
      <c r="GQ83" s="108"/>
      <c r="GR83" s="108"/>
      <c r="GS83" s="108"/>
      <c r="GT83" s="108"/>
      <c r="GU83" s="108"/>
      <c r="GV83" s="108"/>
      <c r="GW83" s="108"/>
      <c r="GX83" s="108"/>
      <c r="GY83" s="108"/>
      <c r="GZ83" s="108"/>
      <c r="HA83" s="108"/>
      <c r="HB83" s="108"/>
      <c r="HC83" s="108"/>
      <c r="HD83" s="108"/>
      <c r="HE83" s="108"/>
      <c r="HF83" s="108"/>
      <c r="HG83" s="108"/>
      <c r="HH83" s="108"/>
      <c r="HI83" s="108"/>
      <c r="HJ83" s="108"/>
      <c r="HK83" s="108"/>
      <c r="HL83" s="108"/>
      <c r="HM83" s="108"/>
      <c r="HN83" s="108"/>
      <c r="HO83" s="108"/>
      <c r="HP83" s="108"/>
      <c r="HQ83" s="108"/>
      <c r="HR83" s="108"/>
      <c r="HS83" s="108"/>
      <c r="HT83" s="108"/>
      <c r="HU83" s="108"/>
      <c r="HV83" s="108"/>
      <c r="HW83" s="108"/>
      <c r="HX83" s="108"/>
      <c r="HY83" s="108"/>
      <c r="HZ83" s="108"/>
      <c r="IA83" s="108"/>
      <c r="IB83" s="108"/>
      <c r="IC83" s="108"/>
      <c r="ID83" s="108"/>
      <c r="IE83" s="108"/>
      <c r="IF83" s="108"/>
      <c r="IG83" s="108"/>
      <c r="IH83" s="108"/>
      <c r="II83" s="108"/>
      <c r="IJ83" s="108"/>
      <c r="IK83" s="108"/>
      <c r="IL83" s="108"/>
      <c r="IM83" s="108"/>
      <c r="IN83" s="108"/>
      <c r="IO83" s="108"/>
      <c r="IP83" s="108"/>
      <c r="IQ83" s="108"/>
      <c r="IR83" s="108"/>
      <c r="IS83" s="108"/>
      <c r="IT83" s="108"/>
      <c r="IU83" s="108"/>
    </row>
    <row r="84" spans="1:255" s="109" customFormat="1" ht="12" customHeight="1">
      <c r="A84" s="107"/>
      <c r="B84" s="43" t="s">
        <v>119</v>
      </c>
      <c r="C84" s="44" t="s">
        <v>120</v>
      </c>
      <c r="D84" s="44">
        <v>200</v>
      </c>
      <c r="E84" s="44" t="s">
        <v>121</v>
      </c>
      <c r="F84" s="45">
        <v>250</v>
      </c>
      <c r="G84" s="45">
        <f t="shared" si="2"/>
        <v>50000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108"/>
      <c r="FG84" s="108"/>
      <c r="FH84" s="108"/>
      <c r="FI84" s="108"/>
      <c r="FJ84" s="108"/>
      <c r="FK84" s="108"/>
      <c r="FL84" s="108"/>
      <c r="FM84" s="108"/>
      <c r="FN84" s="108"/>
      <c r="FO84" s="108"/>
      <c r="FP84" s="108"/>
      <c r="FQ84" s="108"/>
      <c r="FR84" s="108"/>
      <c r="FS84" s="108"/>
      <c r="FT84" s="108"/>
      <c r="FU84" s="108"/>
      <c r="FV84" s="108"/>
      <c r="FW84" s="108"/>
      <c r="FX84" s="108"/>
      <c r="FY84" s="108"/>
      <c r="FZ84" s="108"/>
      <c r="GA84" s="108"/>
      <c r="GB84" s="108"/>
      <c r="GC84" s="108"/>
      <c r="GD84" s="108"/>
      <c r="GE84" s="108"/>
      <c r="GF84" s="108"/>
      <c r="GG84" s="108"/>
      <c r="GH84" s="108"/>
      <c r="GI84" s="108"/>
      <c r="GJ84" s="108"/>
      <c r="GK84" s="108"/>
      <c r="GL84" s="108"/>
      <c r="GM84" s="108"/>
      <c r="GN84" s="108"/>
      <c r="GO84" s="108"/>
      <c r="GP84" s="108"/>
      <c r="GQ84" s="108"/>
      <c r="GR84" s="108"/>
      <c r="GS84" s="108"/>
      <c r="GT84" s="108"/>
      <c r="GU84" s="108"/>
      <c r="GV84" s="108"/>
      <c r="GW84" s="108"/>
      <c r="GX84" s="108"/>
      <c r="GY84" s="108"/>
      <c r="GZ84" s="108"/>
      <c r="HA84" s="108"/>
      <c r="HB84" s="108"/>
      <c r="HC84" s="108"/>
      <c r="HD84" s="108"/>
      <c r="HE84" s="108"/>
      <c r="HF84" s="108"/>
      <c r="HG84" s="108"/>
      <c r="HH84" s="108"/>
      <c r="HI84" s="108"/>
      <c r="HJ84" s="108"/>
      <c r="HK84" s="108"/>
      <c r="HL84" s="108"/>
      <c r="HM84" s="108"/>
      <c r="HN84" s="108"/>
      <c r="HO84" s="108"/>
      <c r="HP84" s="108"/>
      <c r="HQ84" s="108"/>
      <c r="HR84" s="108"/>
      <c r="HS84" s="108"/>
      <c r="HT84" s="108"/>
      <c r="HU84" s="108"/>
      <c r="HV84" s="108"/>
      <c r="HW84" s="108"/>
      <c r="HX84" s="108"/>
      <c r="HY84" s="108"/>
      <c r="HZ84" s="108"/>
      <c r="IA84" s="108"/>
      <c r="IB84" s="108"/>
      <c r="IC84" s="108"/>
      <c r="ID84" s="108"/>
      <c r="IE84" s="108"/>
      <c r="IF84" s="108"/>
      <c r="IG84" s="108"/>
      <c r="IH84" s="108"/>
      <c r="II84" s="108"/>
      <c r="IJ84" s="108"/>
      <c r="IK84" s="108"/>
      <c r="IL84" s="108"/>
      <c r="IM84" s="108"/>
      <c r="IN84" s="108"/>
      <c r="IO84" s="108"/>
      <c r="IP84" s="108"/>
      <c r="IQ84" s="108"/>
      <c r="IR84" s="108"/>
      <c r="IS84" s="108"/>
      <c r="IT84" s="108"/>
      <c r="IU84" s="108"/>
    </row>
    <row r="85" spans="1:255" s="116" customFormat="1" ht="12" customHeight="1">
      <c r="A85" s="110"/>
      <c r="B85" s="111" t="s">
        <v>30</v>
      </c>
      <c r="C85" s="112"/>
      <c r="D85" s="112"/>
      <c r="E85" s="112"/>
      <c r="F85" s="113"/>
      <c r="G85" s="114">
        <f>SUM(G43:G84)</f>
        <v>9075845.0985499993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  <c r="IO85" s="115"/>
      <c r="IP85" s="115"/>
      <c r="IQ85" s="115"/>
      <c r="IR85" s="115"/>
      <c r="IS85" s="115"/>
      <c r="IT85" s="115"/>
      <c r="IU85" s="115"/>
    </row>
    <row r="86" spans="1:255" ht="12" customHeight="1">
      <c r="A86" s="2"/>
      <c r="B86" s="50"/>
      <c r="C86" s="51"/>
      <c r="D86" s="51"/>
      <c r="E86" s="52"/>
      <c r="F86" s="53"/>
      <c r="G86" s="54"/>
    </row>
    <row r="87" spans="1:255" ht="12" customHeight="1">
      <c r="A87" s="5"/>
      <c r="B87" s="101" t="s">
        <v>31</v>
      </c>
      <c r="C87" s="102"/>
      <c r="D87" s="103"/>
      <c r="E87" s="103"/>
      <c r="F87" s="104"/>
      <c r="G87" s="104"/>
    </row>
    <row r="88" spans="1:255" ht="24" customHeight="1">
      <c r="A88" s="5"/>
      <c r="B88" s="105" t="s">
        <v>32</v>
      </c>
      <c r="C88" s="106" t="s">
        <v>28</v>
      </c>
      <c r="D88" s="106" t="s">
        <v>29</v>
      </c>
      <c r="E88" s="105" t="s">
        <v>17</v>
      </c>
      <c r="F88" s="106" t="s">
        <v>18</v>
      </c>
      <c r="G88" s="105" t="s">
        <v>19</v>
      </c>
    </row>
    <row r="89" spans="1:255" s="109" customFormat="1" ht="12" customHeight="1">
      <c r="A89" s="107"/>
      <c r="B89" s="43" t="s">
        <v>57</v>
      </c>
      <c r="C89" s="44" t="s">
        <v>57</v>
      </c>
      <c r="D89" s="44" t="s">
        <v>57</v>
      </c>
      <c r="E89" s="44" t="s">
        <v>57</v>
      </c>
      <c r="F89" s="45" t="s">
        <v>57</v>
      </c>
      <c r="G89" s="45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8"/>
      <c r="CV89" s="108"/>
      <c r="CW89" s="108"/>
      <c r="CX89" s="108"/>
      <c r="CY89" s="108"/>
      <c r="CZ89" s="108"/>
      <c r="DA89" s="108"/>
      <c r="DB89" s="108"/>
      <c r="DC89" s="108"/>
      <c r="DD89" s="108"/>
      <c r="DE89" s="108"/>
      <c r="DF89" s="108"/>
      <c r="DG89" s="108"/>
      <c r="DH89" s="108"/>
      <c r="DI89" s="108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8"/>
      <c r="DV89" s="108"/>
      <c r="DW89" s="108"/>
      <c r="DX89" s="108"/>
      <c r="DY89" s="108"/>
      <c r="DZ89" s="108"/>
      <c r="EA89" s="108"/>
      <c r="EB89" s="108"/>
      <c r="EC89" s="108"/>
      <c r="ED89" s="108"/>
      <c r="EE89" s="108"/>
      <c r="EF89" s="108"/>
      <c r="EG89" s="108"/>
      <c r="EH89" s="108"/>
      <c r="EI89" s="108"/>
      <c r="EJ89" s="108"/>
      <c r="EK89" s="108"/>
      <c r="EL89" s="108"/>
      <c r="EM89" s="108"/>
      <c r="EN89" s="108"/>
      <c r="EO89" s="108"/>
      <c r="EP89" s="108"/>
      <c r="EQ89" s="108"/>
      <c r="ER89" s="108"/>
      <c r="ES89" s="108"/>
      <c r="ET89" s="108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108"/>
      <c r="FG89" s="108"/>
      <c r="FH89" s="108"/>
      <c r="FI89" s="108"/>
      <c r="FJ89" s="108"/>
      <c r="FK89" s="108"/>
      <c r="FL89" s="108"/>
      <c r="FM89" s="108"/>
      <c r="FN89" s="108"/>
      <c r="FO89" s="108"/>
      <c r="FP89" s="108"/>
      <c r="FQ89" s="108"/>
      <c r="FR89" s="108"/>
      <c r="FS89" s="108"/>
      <c r="FT89" s="108"/>
      <c r="FU89" s="108"/>
      <c r="FV89" s="108"/>
      <c r="FW89" s="108"/>
      <c r="FX89" s="108"/>
      <c r="FY89" s="108"/>
      <c r="FZ89" s="108"/>
      <c r="GA89" s="108"/>
      <c r="GB89" s="108"/>
      <c r="GC89" s="108"/>
      <c r="GD89" s="108"/>
      <c r="GE89" s="108"/>
      <c r="GF89" s="108"/>
      <c r="GG89" s="108"/>
      <c r="GH89" s="108"/>
      <c r="GI89" s="108"/>
      <c r="GJ89" s="108"/>
      <c r="GK89" s="108"/>
      <c r="GL89" s="108"/>
      <c r="GM89" s="108"/>
      <c r="GN89" s="108"/>
      <c r="GO89" s="108"/>
      <c r="GP89" s="108"/>
      <c r="GQ89" s="108"/>
      <c r="GR89" s="108"/>
      <c r="GS89" s="108"/>
      <c r="GT89" s="108"/>
      <c r="GU89" s="108"/>
      <c r="GV89" s="108"/>
      <c r="GW89" s="108"/>
      <c r="GX89" s="108"/>
      <c r="GY89" s="108"/>
      <c r="GZ89" s="108"/>
      <c r="HA89" s="108"/>
      <c r="HB89" s="108"/>
      <c r="HC89" s="108"/>
      <c r="HD89" s="108"/>
      <c r="HE89" s="108"/>
      <c r="HF89" s="108"/>
      <c r="HG89" s="108"/>
      <c r="HH89" s="108"/>
      <c r="HI89" s="108"/>
      <c r="HJ89" s="108"/>
      <c r="HK89" s="108"/>
      <c r="HL89" s="108"/>
      <c r="HM89" s="108"/>
      <c r="HN89" s="108"/>
      <c r="HO89" s="108"/>
      <c r="HP89" s="108"/>
      <c r="HQ89" s="108"/>
      <c r="HR89" s="108"/>
      <c r="HS89" s="108"/>
      <c r="HT89" s="108"/>
      <c r="HU89" s="108"/>
      <c r="HV89" s="108"/>
      <c r="HW89" s="108"/>
      <c r="HX89" s="108"/>
      <c r="HY89" s="108"/>
      <c r="HZ89" s="108"/>
      <c r="IA89" s="108"/>
      <c r="IB89" s="108"/>
      <c r="IC89" s="108"/>
      <c r="ID89" s="108"/>
      <c r="IE89" s="108"/>
      <c r="IF89" s="108"/>
      <c r="IG89" s="108"/>
      <c r="IH89" s="108"/>
      <c r="II89" s="108"/>
      <c r="IJ89" s="108"/>
      <c r="IK89" s="108"/>
      <c r="IL89" s="108"/>
      <c r="IM89" s="108"/>
      <c r="IN89" s="108"/>
      <c r="IO89" s="108"/>
      <c r="IP89" s="108"/>
      <c r="IQ89" s="108"/>
      <c r="IR89" s="108"/>
      <c r="IS89" s="108"/>
      <c r="IT89" s="108"/>
      <c r="IU89" s="108"/>
    </row>
    <row r="90" spans="1:255" s="116" customFormat="1" ht="12" customHeight="1">
      <c r="A90" s="110"/>
      <c r="B90" s="111" t="s">
        <v>33</v>
      </c>
      <c r="C90" s="112"/>
      <c r="D90" s="112"/>
      <c r="E90" s="112"/>
      <c r="F90" s="113"/>
      <c r="G90" s="114">
        <f>SUM(G89)</f>
        <v>0</v>
      </c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  <c r="CQ90" s="115"/>
      <c r="CR90" s="115"/>
      <c r="CS90" s="115"/>
      <c r="CT90" s="115"/>
      <c r="CU90" s="115"/>
      <c r="CV90" s="115"/>
      <c r="CW90" s="115"/>
      <c r="CX90" s="115"/>
      <c r="CY90" s="115"/>
      <c r="CZ90" s="115"/>
      <c r="DA90" s="115"/>
      <c r="DB90" s="115"/>
      <c r="DC90" s="115"/>
      <c r="DD90" s="115"/>
      <c r="DE90" s="115"/>
      <c r="DF90" s="115"/>
      <c r="DG90" s="115"/>
      <c r="DH90" s="115"/>
      <c r="DI90" s="115"/>
      <c r="DJ90" s="115"/>
      <c r="DK90" s="115"/>
      <c r="DL90" s="115"/>
      <c r="DM90" s="115"/>
      <c r="DN90" s="115"/>
      <c r="DO90" s="115"/>
      <c r="DP90" s="115"/>
      <c r="DQ90" s="115"/>
      <c r="DR90" s="115"/>
      <c r="DS90" s="115"/>
      <c r="DT90" s="115"/>
      <c r="DU90" s="115"/>
      <c r="DV90" s="115"/>
      <c r="DW90" s="115"/>
      <c r="DX90" s="115"/>
      <c r="DY90" s="115"/>
      <c r="DZ90" s="115"/>
      <c r="EA90" s="115"/>
      <c r="EB90" s="115"/>
      <c r="EC90" s="115"/>
      <c r="ED90" s="115"/>
      <c r="EE90" s="115"/>
      <c r="EF90" s="115"/>
      <c r="EG90" s="115"/>
      <c r="EH90" s="115"/>
      <c r="EI90" s="115"/>
      <c r="EJ90" s="115"/>
      <c r="EK90" s="115"/>
      <c r="EL90" s="115"/>
      <c r="EM90" s="115"/>
      <c r="EN90" s="115"/>
      <c r="EO90" s="115"/>
      <c r="EP90" s="115"/>
      <c r="EQ90" s="115"/>
      <c r="ER90" s="115"/>
      <c r="ES90" s="115"/>
      <c r="ET90" s="115"/>
      <c r="EU90" s="115"/>
      <c r="EV90" s="115"/>
      <c r="EW90" s="115"/>
      <c r="EX90" s="115"/>
      <c r="EY90" s="115"/>
      <c r="EZ90" s="115"/>
      <c r="FA90" s="115"/>
      <c r="FB90" s="115"/>
      <c r="FC90" s="115"/>
      <c r="FD90" s="115"/>
      <c r="FE90" s="115"/>
      <c r="FF90" s="115"/>
      <c r="FG90" s="115"/>
      <c r="FH90" s="115"/>
      <c r="FI90" s="115"/>
      <c r="FJ90" s="115"/>
      <c r="FK90" s="115"/>
      <c r="FL90" s="115"/>
      <c r="FM90" s="115"/>
      <c r="FN90" s="115"/>
      <c r="FO90" s="115"/>
      <c r="FP90" s="115"/>
      <c r="FQ90" s="115"/>
      <c r="FR90" s="115"/>
      <c r="FS90" s="115"/>
      <c r="FT90" s="115"/>
      <c r="FU90" s="115"/>
      <c r="FV90" s="115"/>
      <c r="FW90" s="115"/>
      <c r="FX90" s="115"/>
      <c r="FY90" s="115"/>
      <c r="FZ90" s="115"/>
      <c r="GA90" s="115"/>
      <c r="GB90" s="115"/>
      <c r="GC90" s="115"/>
      <c r="GD90" s="115"/>
      <c r="GE90" s="115"/>
      <c r="GF90" s="115"/>
      <c r="GG90" s="115"/>
      <c r="GH90" s="115"/>
      <c r="GI90" s="115"/>
      <c r="GJ90" s="115"/>
      <c r="GK90" s="115"/>
      <c r="GL90" s="115"/>
      <c r="GM90" s="115"/>
      <c r="GN90" s="115"/>
      <c r="GO90" s="115"/>
      <c r="GP90" s="115"/>
      <c r="GQ90" s="115"/>
      <c r="GR90" s="115"/>
      <c r="GS90" s="115"/>
      <c r="GT90" s="115"/>
      <c r="GU90" s="115"/>
      <c r="GV90" s="115"/>
      <c r="GW90" s="115"/>
      <c r="GX90" s="115"/>
      <c r="GY90" s="115"/>
      <c r="GZ90" s="115"/>
      <c r="HA90" s="115"/>
      <c r="HB90" s="115"/>
      <c r="HC90" s="115"/>
      <c r="HD90" s="115"/>
      <c r="HE90" s="115"/>
      <c r="HF90" s="115"/>
      <c r="HG90" s="115"/>
      <c r="HH90" s="115"/>
      <c r="HI90" s="115"/>
      <c r="HJ90" s="115"/>
      <c r="HK90" s="115"/>
      <c r="HL90" s="115"/>
      <c r="HM90" s="115"/>
      <c r="HN90" s="115"/>
      <c r="HO90" s="115"/>
      <c r="HP90" s="115"/>
      <c r="HQ90" s="115"/>
      <c r="HR90" s="115"/>
      <c r="HS90" s="115"/>
      <c r="HT90" s="115"/>
      <c r="HU90" s="115"/>
      <c r="HV90" s="115"/>
      <c r="HW90" s="115"/>
      <c r="HX90" s="115"/>
      <c r="HY90" s="115"/>
      <c r="HZ90" s="115"/>
      <c r="IA90" s="115"/>
      <c r="IB90" s="115"/>
      <c r="IC90" s="115"/>
      <c r="ID90" s="115"/>
      <c r="IE90" s="115"/>
      <c r="IF90" s="115"/>
      <c r="IG90" s="115"/>
      <c r="IH90" s="115"/>
      <c r="II90" s="115"/>
      <c r="IJ90" s="115"/>
      <c r="IK90" s="115"/>
      <c r="IL90" s="115"/>
      <c r="IM90" s="115"/>
      <c r="IN90" s="115"/>
      <c r="IO90" s="115"/>
      <c r="IP90" s="115"/>
      <c r="IQ90" s="115"/>
      <c r="IR90" s="115"/>
      <c r="IS90" s="115"/>
      <c r="IT90" s="115"/>
      <c r="IU90" s="115"/>
    </row>
    <row r="91" spans="1:255" ht="12" customHeight="1">
      <c r="A91" s="2"/>
      <c r="B91" s="55"/>
      <c r="C91" s="55"/>
      <c r="D91" s="55"/>
      <c r="E91" s="55"/>
      <c r="F91" s="56"/>
      <c r="G91" s="57"/>
    </row>
    <row r="92" spans="1:255" ht="12" customHeight="1">
      <c r="A92" s="15"/>
      <c r="B92" s="124" t="s">
        <v>34</v>
      </c>
      <c r="C92" s="125"/>
      <c r="D92" s="125"/>
      <c r="E92" s="125"/>
      <c r="F92" s="125"/>
      <c r="G92" s="126">
        <f>G28+G33+G38+G85+G90</f>
        <v>20325845.098549999</v>
      </c>
    </row>
    <row r="93" spans="1:255" ht="12" customHeight="1">
      <c r="A93" s="15"/>
      <c r="B93" s="127" t="s">
        <v>35</v>
      </c>
      <c r="C93" s="128"/>
      <c r="D93" s="128"/>
      <c r="E93" s="128"/>
      <c r="F93" s="128"/>
      <c r="G93" s="129">
        <f>G92*0.05</f>
        <v>1016292.2549275</v>
      </c>
    </row>
    <row r="94" spans="1:255" ht="12" customHeight="1">
      <c r="A94" s="15"/>
      <c r="B94" s="130" t="s">
        <v>36</v>
      </c>
      <c r="C94" s="131"/>
      <c r="D94" s="131"/>
      <c r="E94" s="131"/>
      <c r="F94" s="131"/>
      <c r="G94" s="132">
        <f>G93+G92</f>
        <v>21342137.3534775</v>
      </c>
    </row>
    <row r="95" spans="1:255" ht="12" customHeight="1">
      <c r="A95" s="15"/>
      <c r="B95" s="127" t="s">
        <v>37</v>
      </c>
      <c r="C95" s="128"/>
      <c r="D95" s="128"/>
      <c r="E95" s="128"/>
      <c r="F95" s="128"/>
      <c r="G95" s="129">
        <f>G12</f>
        <v>30000000</v>
      </c>
    </row>
    <row r="96" spans="1:255" ht="12" customHeight="1">
      <c r="A96" s="15"/>
      <c r="B96" s="133" t="s">
        <v>38</v>
      </c>
      <c r="C96" s="134"/>
      <c r="D96" s="134"/>
      <c r="E96" s="134"/>
      <c r="F96" s="134"/>
      <c r="G96" s="135">
        <f>G95-G94</f>
        <v>8657862.6465224996</v>
      </c>
    </row>
    <row r="97" spans="1:7" ht="12" customHeight="1">
      <c r="A97" s="15"/>
      <c r="B97" s="16" t="s">
        <v>39</v>
      </c>
      <c r="C97" s="17"/>
      <c r="D97" s="17"/>
      <c r="E97" s="17"/>
      <c r="F97" s="17"/>
      <c r="G97" s="33"/>
    </row>
    <row r="98" spans="1:7" ht="12.75" customHeight="1" thickBot="1">
      <c r="A98" s="15"/>
      <c r="B98" s="18"/>
      <c r="C98" s="17"/>
      <c r="D98" s="17"/>
      <c r="E98" s="17"/>
      <c r="F98" s="17"/>
      <c r="G98" s="33"/>
    </row>
    <row r="99" spans="1:7" ht="12" customHeight="1">
      <c r="A99" s="15"/>
      <c r="B99" s="21" t="s">
        <v>40</v>
      </c>
      <c r="C99" s="22"/>
      <c r="D99" s="22"/>
      <c r="E99" s="22"/>
      <c r="F99" s="23"/>
      <c r="G99" s="33"/>
    </row>
    <row r="100" spans="1:7" ht="12" customHeight="1">
      <c r="A100" s="15"/>
      <c r="B100" s="24" t="s">
        <v>41</v>
      </c>
      <c r="C100" s="14"/>
      <c r="D100" s="14"/>
      <c r="E100" s="14"/>
      <c r="F100" s="25"/>
      <c r="G100" s="33"/>
    </row>
    <row r="101" spans="1:7" ht="12" customHeight="1">
      <c r="A101" s="15"/>
      <c r="B101" s="24" t="s">
        <v>42</v>
      </c>
      <c r="C101" s="14"/>
      <c r="D101" s="14"/>
      <c r="E101" s="14"/>
      <c r="F101" s="25"/>
      <c r="G101" s="33"/>
    </row>
    <row r="102" spans="1:7" ht="12" customHeight="1">
      <c r="A102" s="15"/>
      <c r="B102" s="24" t="s">
        <v>43</v>
      </c>
      <c r="C102" s="14"/>
      <c r="D102" s="14"/>
      <c r="E102" s="14"/>
      <c r="F102" s="25"/>
      <c r="G102" s="33"/>
    </row>
    <row r="103" spans="1:7" ht="12" customHeight="1">
      <c r="A103" s="15"/>
      <c r="B103" s="24" t="s">
        <v>44</v>
      </c>
      <c r="C103" s="14"/>
      <c r="D103" s="14"/>
      <c r="E103" s="14"/>
      <c r="F103" s="25"/>
      <c r="G103" s="33"/>
    </row>
    <row r="104" spans="1:7" ht="12" customHeight="1">
      <c r="A104" s="15"/>
      <c r="B104" s="24" t="s">
        <v>45</v>
      </c>
      <c r="C104" s="14"/>
      <c r="D104" s="14"/>
      <c r="E104" s="14"/>
      <c r="F104" s="25"/>
      <c r="G104" s="33"/>
    </row>
    <row r="105" spans="1:7" ht="12.75" customHeight="1" thickBot="1">
      <c r="A105" s="15"/>
      <c r="B105" s="26" t="s">
        <v>46</v>
      </c>
      <c r="C105" s="27"/>
      <c r="D105" s="27"/>
      <c r="E105" s="27"/>
      <c r="F105" s="28"/>
      <c r="G105" s="33"/>
    </row>
    <row r="106" spans="1:7" ht="12.75" customHeight="1">
      <c r="A106" s="15"/>
      <c r="B106" s="19"/>
      <c r="C106" s="14"/>
      <c r="D106" s="14"/>
      <c r="E106" s="14"/>
      <c r="F106" s="14"/>
      <c r="G106" s="33"/>
    </row>
    <row r="107" spans="1:7" ht="15" customHeight="1" thickBot="1">
      <c r="A107" s="15"/>
      <c r="B107" s="90" t="s">
        <v>47</v>
      </c>
      <c r="C107" s="91"/>
      <c r="D107" s="59"/>
      <c r="E107" s="60"/>
      <c r="F107" s="12"/>
      <c r="G107" s="33"/>
    </row>
    <row r="108" spans="1:7" ht="12" customHeight="1">
      <c r="A108" s="15"/>
      <c r="B108" s="61" t="s">
        <v>32</v>
      </c>
      <c r="C108" s="62" t="s">
        <v>48</v>
      </c>
      <c r="D108" s="63" t="s">
        <v>49</v>
      </c>
      <c r="E108" s="60"/>
      <c r="F108" s="12"/>
      <c r="G108" s="33"/>
    </row>
    <row r="109" spans="1:7" ht="12" customHeight="1">
      <c r="A109" s="15"/>
      <c r="B109" s="64" t="s">
        <v>50</v>
      </c>
      <c r="C109" s="65">
        <f>G28</f>
        <v>11250000</v>
      </c>
      <c r="D109" s="66">
        <f>(C109/C115)</f>
        <v>0.52712621110401192</v>
      </c>
      <c r="E109" s="60"/>
      <c r="F109" s="12"/>
      <c r="G109" s="33"/>
    </row>
    <row r="110" spans="1:7" ht="12" customHeight="1">
      <c r="A110" s="15"/>
      <c r="B110" s="64" t="s">
        <v>51</v>
      </c>
      <c r="C110" s="65">
        <f>G33</f>
        <v>0</v>
      </c>
      <c r="D110" s="66">
        <v>0</v>
      </c>
      <c r="E110" s="60"/>
      <c r="F110" s="12"/>
      <c r="G110" s="33"/>
    </row>
    <row r="111" spans="1:7" ht="12" customHeight="1">
      <c r="A111" s="15"/>
      <c r="B111" s="64" t="s">
        <v>52</v>
      </c>
      <c r="C111" s="65">
        <f>G38</f>
        <v>0</v>
      </c>
      <c r="D111" s="66">
        <f>(C111/C115)</f>
        <v>0</v>
      </c>
      <c r="E111" s="60"/>
      <c r="F111" s="12"/>
      <c r="G111" s="33"/>
    </row>
    <row r="112" spans="1:7" ht="12" customHeight="1">
      <c r="A112" s="15"/>
      <c r="B112" s="64" t="s">
        <v>27</v>
      </c>
      <c r="C112" s="65">
        <f>G85</f>
        <v>9075845.0985499993</v>
      </c>
      <c r="D112" s="66">
        <f>(C112/C115)</f>
        <v>0.42525474127694035</v>
      </c>
      <c r="E112" s="60"/>
      <c r="F112" s="12"/>
      <c r="G112" s="33"/>
    </row>
    <row r="113" spans="1:7" ht="12" customHeight="1">
      <c r="A113" s="15"/>
      <c r="B113" s="64" t="s">
        <v>53</v>
      </c>
      <c r="C113" s="67">
        <f>G90</f>
        <v>0</v>
      </c>
      <c r="D113" s="66">
        <f>(C113/C115)</f>
        <v>0</v>
      </c>
      <c r="E113" s="68"/>
      <c r="F113" s="13"/>
      <c r="G113" s="33"/>
    </row>
    <row r="114" spans="1:7" ht="12" customHeight="1">
      <c r="A114" s="15"/>
      <c r="B114" s="64" t="s">
        <v>54</v>
      </c>
      <c r="C114" s="67">
        <f>G93</f>
        <v>1016292.2549275</v>
      </c>
      <c r="D114" s="66">
        <f>(C114/C115)</f>
        <v>4.7619047619047616E-2</v>
      </c>
      <c r="E114" s="68"/>
      <c r="F114" s="13"/>
      <c r="G114" s="33"/>
    </row>
    <row r="115" spans="1:7" ht="12.75" customHeight="1" thickBot="1">
      <c r="A115" s="15"/>
      <c r="B115" s="69" t="s">
        <v>55</v>
      </c>
      <c r="C115" s="70">
        <f>SUM(C109:C114)</f>
        <v>21342137.3534775</v>
      </c>
      <c r="D115" s="71">
        <f>SUM(D109:D114)</f>
        <v>1</v>
      </c>
      <c r="E115" s="68"/>
      <c r="F115" s="13"/>
      <c r="G115" s="33"/>
    </row>
    <row r="116" spans="1:7" ht="12" customHeight="1">
      <c r="A116" s="15"/>
      <c r="B116" s="72"/>
      <c r="C116" s="73"/>
      <c r="D116" s="73"/>
      <c r="E116" s="73"/>
      <c r="F116" s="17"/>
      <c r="G116" s="33"/>
    </row>
    <row r="117" spans="1:7" ht="12.75" customHeight="1" thickBot="1">
      <c r="A117" s="15"/>
      <c r="B117" s="58"/>
      <c r="C117" s="73"/>
      <c r="D117" s="73"/>
      <c r="E117" s="73"/>
      <c r="F117" s="17"/>
      <c r="G117" s="33"/>
    </row>
    <row r="118" spans="1:7" ht="12" customHeight="1" thickBot="1">
      <c r="A118" s="15"/>
      <c r="B118" s="87" t="s">
        <v>61</v>
      </c>
      <c r="C118" s="88"/>
      <c r="D118" s="88"/>
      <c r="E118" s="89"/>
      <c r="F118" s="13"/>
      <c r="G118" s="33"/>
    </row>
    <row r="119" spans="1:7" ht="12" customHeight="1">
      <c r="A119" s="15"/>
      <c r="B119" s="74" t="s">
        <v>59</v>
      </c>
      <c r="C119" s="75">
        <v>25000</v>
      </c>
      <c r="D119" s="75">
        <f>G9</f>
        <v>30000</v>
      </c>
      <c r="E119" s="75">
        <v>35000</v>
      </c>
      <c r="F119" s="29"/>
      <c r="G119" s="34"/>
    </row>
    <row r="120" spans="1:7" ht="12.75" customHeight="1" thickBot="1">
      <c r="A120" s="15"/>
      <c r="B120" s="69" t="s">
        <v>60</v>
      </c>
      <c r="C120" s="70">
        <f>(G94/C119)</f>
        <v>853.6854941391</v>
      </c>
      <c r="D120" s="70">
        <f>(G94/D119)</f>
        <v>711.40457844925004</v>
      </c>
      <c r="E120" s="76">
        <f>(G94/E119)</f>
        <v>609.7753529565</v>
      </c>
      <c r="F120" s="29"/>
      <c r="G120" s="34"/>
    </row>
    <row r="121" spans="1:7" ht="15.6" customHeight="1">
      <c r="A121" s="15"/>
      <c r="B121" s="20" t="s">
        <v>56</v>
      </c>
      <c r="C121" s="14"/>
      <c r="D121" s="14"/>
      <c r="E121" s="14"/>
      <c r="F121" s="14"/>
      <c r="G121" s="35"/>
    </row>
  </sheetData>
  <mergeCells count="9">
    <mergeCell ref="E9:F9"/>
    <mergeCell ref="E14:F14"/>
    <mergeCell ref="E15:F15"/>
    <mergeCell ref="B17:G17"/>
    <mergeCell ref="B118:E118"/>
    <mergeCell ref="B107:C107"/>
    <mergeCell ref="E13:F13"/>
    <mergeCell ref="E11:F11"/>
    <mergeCell ref="E10:F10"/>
  </mergeCells>
  <pageMargins left="0.748031" right="0.748031" top="0.98425200000000002" bottom="0.98425200000000002" header="0" footer="0"/>
  <pageSetup scale="4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2023-01-31T19:09:57Z</dcterms:modified>
</cp:coreProperties>
</file>