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O 2023\"/>
    </mc:Choice>
  </mc:AlternateContent>
  <bookViews>
    <workbookView xWindow="0" yWindow="0" windowWidth="20325" windowHeight="9435"/>
  </bookViews>
  <sheets>
    <sheet name="FRUTILLA MANTENC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F81" i="1" l="1"/>
  <c r="G81" i="1"/>
  <c r="D80" i="1"/>
  <c r="D81" i="1"/>
  <c r="F80" i="1"/>
  <c r="G80" i="1" s="1"/>
  <c r="G78" i="1"/>
  <c r="G66" i="1"/>
  <c r="D24" i="1"/>
  <c r="G72" i="1"/>
  <c r="G75" i="1"/>
  <c r="G76" i="1"/>
  <c r="G77" i="1"/>
  <c r="G55" i="1"/>
  <c r="G56" i="1"/>
  <c r="G58" i="1"/>
  <c r="G59" i="1"/>
  <c r="D70" i="1" l="1"/>
  <c r="G70" i="1" s="1"/>
  <c r="G74" i="1"/>
  <c r="F57" i="1"/>
  <c r="G57" i="1" s="1"/>
  <c r="F53" i="1"/>
  <c r="G53" i="1" s="1"/>
  <c r="F52" i="1"/>
  <c r="G52" i="1" s="1"/>
  <c r="G65" i="1"/>
  <c r="G50" i="1" l="1"/>
  <c r="F51" i="1"/>
  <c r="G51" i="1" s="1"/>
  <c r="G69" i="1" l="1"/>
  <c r="G43" i="1"/>
  <c r="G44" i="1"/>
  <c r="G45" i="1"/>
  <c r="G46" i="1"/>
  <c r="G47" i="1"/>
  <c r="G48" i="1"/>
  <c r="G49" i="1"/>
  <c r="G54" i="1"/>
  <c r="G61" i="1"/>
  <c r="G62" i="1"/>
  <c r="G90" i="1"/>
  <c r="G12" i="1"/>
  <c r="D119" i="1" l="1"/>
  <c r="G63" i="1"/>
  <c r="G64" i="1"/>
  <c r="G68" i="1"/>
  <c r="G71" i="1"/>
  <c r="G73" i="1"/>
  <c r="G83" i="1"/>
  <c r="G84" i="1"/>
  <c r="G22" i="1"/>
  <c r="G23" i="1"/>
  <c r="G24" i="1"/>
  <c r="G25" i="1"/>
  <c r="G26" i="1"/>
  <c r="G27" i="1"/>
  <c r="G21" i="1"/>
  <c r="G85" i="1" l="1"/>
  <c r="C112" i="1" s="1"/>
  <c r="G28" i="1"/>
  <c r="C109" i="1" s="1"/>
  <c r="G38" i="1"/>
  <c r="C111" i="1"/>
  <c r="C113" i="1"/>
  <c r="C110" i="1" l="1"/>
  <c r="G95" i="1"/>
  <c r="G92" i="1" l="1"/>
  <c r="G93" i="1" s="1"/>
  <c r="C114" i="1" s="1"/>
  <c r="G94" i="1" l="1"/>
  <c r="D120" i="1" s="1"/>
  <c r="C115" i="1"/>
  <c r="D109" i="1" s="1"/>
  <c r="C120" i="1" l="1"/>
  <c r="E120" i="1"/>
  <c r="G96" i="1"/>
  <c r="D114" i="1"/>
  <c r="D112" i="1"/>
  <c r="D113" i="1"/>
  <c r="D111" i="1"/>
  <c r="D115" i="1" l="1"/>
</calcChain>
</file>

<file path=xl/sharedStrings.xml><?xml version="1.0" encoding="utf-8"?>
<sst xmlns="http://schemas.openxmlformats.org/spreadsheetml/2006/main" count="244" uniqueCount="146">
  <si>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</si>
  <si>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</si>
  <si>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</si>
  <si>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</si>
  <si>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</si>
  <si>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</si>
  <si>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</si>
  <si>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</si>
  <si>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</si>
  <si>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</si>
  <si>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</si>
  <si>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</si>
  <si>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</si>
  <si>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</si>
  <si>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</si>
  <si>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</si>
  <si>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</si>
  <si>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</si>
  <si>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</si>
  <si>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</si>
  <si>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</si>
  <si>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</si>
  <si>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</si>
  <si>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</si>
  <si>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</si>
  <si>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</si>
  <si>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</si>
  <si>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</si>
  <si>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</si>
  <si>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</si>
  <si>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</si>
  <si>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</si>
  <si>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</si>
  <si>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</si>
  <si>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</si>
  <si>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</si>
  <si>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</si>
  <si>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</si>
  <si>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</si>
  <si>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</si>
  <si>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</si>
  <si>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</si>
  <si>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</si>
  <si>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</si>
  <si>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</si>
  <si>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</si>
  <si>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</si>
  <si>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</si>
  <si>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</si>
  <si>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</si>
  <si>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</si>
  <si>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</si>
  <si>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</si>
  <si>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</si>
  <si>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</si>
  <si>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</si>
  <si>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</si>
  <si>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</si>
  <si>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kg</t>
  </si>
  <si>
    <t>Rendimiento  (Unidades/hà)</t>
  </si>
  <si>
    <t>Costo unitario ($/ Unidades) (*)</t>
  </si>
  <si>
    <t>ESCENARIOS COSTO UNITARIO  ($/unidades)</t>
  </si>
  <si>
    <t>FRUTILLA</t>
  </si>
  <si>
    <t>Alveon - Monterey - Camarosa</t>
  </si>
  <si>
    <t>Medio</t>
  </si>
  <si>
    <t>Lib. B. O'Higgins</t>
  </si>
  <si>
    <t>Lolol</t>
  </si>
  <si>
    <t>Lolol - Pumanque - Paredones</t>
  </si>
  <si>
    <t>Octubre-Febrero</t>
  </si>
  <si>
    <t>Mercado interno</t>
  </si>
  <si>
    <t>Septiembre-Abril</t>
  </si>
  <si>
    <t>Limpia Manual</t>
  </si>
  <si>
    <t>Marzo-Abril</t>
  </si>
  <si>
    <t xml:space="preserve">Corta de estolones </t>
  </si>
  <si>
    <t>Marzo-Diciembre</t>
  </si>
  <si>
    <t>Poda</t>
  </si>
  <si>
    <t>Julio</t>
  </si>
  <si>
    <t>Aplicación de agroquímicos</t>
  </si>
  <si>
    <t>Enero-Abril</t>
  </si>
  <si>
    <t>Riegos y fertirriego</t>
  </si>
  <si>
    <t>Recolección de fruta</t>
  </si>
  <si>
    <t>Revisión y acopio cajas</t>
  </si>
  <si>
    <t>FERTILIZANTES</t>
  </si>
  <si>
    <t>Kelpak (promotor fisiológico)</t>
  </si>
  <si>
    <t>lt</t>
  </si>
  <si>
    <t>Febrero</t>
  </si>
  <si>
    <t>Basfoliar SL</t>
  </si>
  <si>
    <t>Febrero-Abril</t>
  </si>
  <si>
    <t>Rukan Mix</t>
  </si>
  <si>
    <t>Ultrasol Crecimiento</t>
  </si>
  <si>
    <t>Rukan Calcio</t>
  </si>
  <si>
    <t>Agosto-Septiembre</t>
  </si>
  <si>
    <t>Ultrasol Multipropósito</t>
  </si>
  <si>
    <t>Septiembre-Octubre</t>
  </si>
  <si>
    <t>Frutaliv</t>
  </si>
  <si>
    <t>Septiembre-Diciembre</t>
  </si>
  <si>
    <t>Acido fosfórico</t>
  </si>
  <si>
    <t>Septiembre-Marzo</t>
  </si>
  <si>
    <t>Ultrasol Producción</t>
  </si>
  <si>
    <t>Octubre-Marzo</t>
  </si>
  <si>
    <t>FUNGICIDAS</t>
  </si>
  <si>
    <t>Phyton 27</t>
  </si>
  <si>
    <t>Enero</t>
  </si>
  <si>
    <t>Azufre Mojable</t>
  </si>
  <si>
    <t>Octubre-Abril</t>
  </si>
  <si>
    <t>Rukon 50 WP</t>
  </si>
  <si>
    <t>Amistar Top</t>
  </si>
  <si>
    <t>Diciembre-Enero</t>
  </si>
  <si>
    <t>INSECTICIDAS</t>
  </si>
  <si>
    <t>Acaban  050 SC</t>
  </si>
  <si>
    <t>Mayo</t>
  </si>
  <si>
    <t>Punto 70 WP</t>
  </si>
  <si>
    <t>Agosto</t>
  </si>
  <si>
    <t>Vertimec 018 EC</t>
  </si>
  <si>
    <t>Oct/Feb</t>
  </si>
  <si>
    <t>Success 48</t>
  </si>
  <si>
    <t>Noviembre-Enero</t>
  </si>
  <si>
    <t>Energia eléctrica</t>
  </si>
  <si>
    <t>Kw</t>
  </si>
  <si>
    <t>Cajas/envases</t>
  </si>
  <si>
    <t xml:space="preserve">Un </t>
  </si>
  <si>
    <t>Octubre-Noviembre</t>
  </si>
  <si>
    <t>Nitrato de potasio</t>
  </si>
  <si>
    <t>Sultato de potasio</t>
  </si>
  <si>
    <t>Nitrato de magnesio</t>
  </si>
  <si>
    <t>Impulso</t>
  </si>
  <si>
    <t>Bellis</t>
  </si>
  <si>
    <t>Karate Zeon</t>
  </si>
  <si>
    <t>Stimulate Frut Sizer</t>
  </si>
  <si>
    <t>Terrasorb Foliar</t>
  </si>
  <si>
    <t>Defender Zinc</t>
  </si>
  <si>
    <t>Clartex</t>
  </si>
  <si>
    <t>Bifentrin</t>
  </si>
  <si>
    <t>Rukam Boro</t>
  </si>
  <si>
    <t>Fast Plus</t>
  </si>
  <si>
    <t>Harvest More 5-5-45</t>
  </si>
  <si>
    <t>Kanemite</t>
  </si>
  <si>
    <t>Junio-Agosto</t>
  </si>
  <si>
    <t>Agrimek</t>
  </si>
  <si>
    <t>Aceite Miscible</t>
  </si>
  <si>
    <t>HERBICIDAS</t>
  </si>
  <si>
    <t>Paraquat</t>
  </si>
  <si>
    <t>Glifosato</t>
  </si>
  <si>
    <t>Heladas-Nematodo</t>
  </si>
  <si>
    <t>RENDIMIENTO (kilos/ha)</t>
  </si>
  <si>
    <t>PRECIO ESPERADO ($/kilos)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</si>
</sst>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 * #,##0.0_ ;_ * \-#,##0.0_ ;_ * &quot;-&quot;??_ ;_ @_ 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indexed="15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auto="1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13" fillId="0" borderId="17"/>
    <xf numFmtId="0" fontId="13" fillId="0" borderId="17"/>
    <xf numFmtId="0" fontId="13" fillId="0" borderId="17"/>
    <xf numFmtId="166" fontId="13" fillId="0" borderId="17" applyFont="0" applyFill="0" applyBorder="0" applyAlignment="0" applyProtection="0"/>
    <xf numFmtId="166" fontId="13" fillId="0" borderId="17" applyFont="0" applyFill="0" applyBorder="0" applyAlignment="0" applyProtection="0"/>
    <xf numFmtId="166" fontId="13" fillId="0" borderId="17" applyFont="0" applyFill="0" applyBorder="0" applyAlignment="0" applyProtection="0"/>
    <xf numFmtId="0" fontId="1" fillId="0" borderId="17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0" fillId="2" borderId="10" xfId="0" applyFont="1" applyFill="1" applyBorder="1" applyAlignment="1"/>
    <xf numFmtId="0" fontId="11" fillId="6" borderId="17" xfId="0" applyFont="1" applyFill="1" applyBorder="1" applyAlignment="1"/>
    <xf numFmtId="0" fontId="6" fillId="6" borderId="17" xfId="0" applyFont="1" applyFill="1" applyBorder="1" applyAlignment="1">
      <alignment vertical="center"/>
    </xf>
    <xf numFmtId="0" fontId="11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49" fontId="11" fillId="2" borderId="17" xfId="0" applyNumberFormat="1" applyFont="1" applyFill="1" applyBorder="1" applyAlignment="1">
      <alignment vertical="center"/>
    </xf>
    <xf numFmtId="49" fontId="9" fillId="2" borderId="38" xfId="0" applyNumberFormat="1" applyFont="1" applyFill="1" applyBorder="1" applyAlignment="1">
      <alignment vertical="center"/>
    </xf>
    <xf numFmtId="0" fontId="11" fillId="2" borderId="39" xfId="0" applyFont="1" applyFill="1" applyBorder="1" applyAlignment="1"/>
    <xf numFmtId="0" fontId="11" fillId="2" borderId="40" xfId="0" applyFont="1" applyFill="1" applyBorder="1" applyAlignment="1"/>
    <xf numFmtId="49" fontId="11" fillId="2" borderId="41" xfId="0" applyNumberFormat="1" applyFont="1" applyFill="1" applyBorder="1" applyAlignment="1">
      <alignment vertical="center"/>
    </xf>
    <xf numFmtId="0" fontId="11" fillId="2" borderId="42" xfId="0" applyFont="1" applyFill="1" applyBorder="1" applyAlignment="1"/>
    <xf numFmtId="49" fontId="11" fillId="2" borderId="43" xfId="0" applyNumberFormat="1" applyFont="1" applyFill="1" applyBorder="1" applyAlignment="1">
      <alignment vertical="center"/>
    </xf>
    <xf numFmtId="0" fontId="11" fillId="2" borderId="44" xfId="0" applyFont="1" applyFill="1" applyBorder="1" applyAlignment="1"/>
    <xf numFmtId="0" fontId="11" fillId="2" borderId="45" xfId="0" applyFont="1" applyFill="1" applyBorder="1" applyAlignment="1"/>
    <xf numFmtId="0" fontId="9" fillId="6" borderId="17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 wrapText="1"/>
    </xf>
    <xf numFmtId="164" fontId="2" fillId="2" borderId="17" xfId="0" applyNumberFormat="1" applyFont="1" applyFill="1" applyBorder="1" applyAlignment="1">
      <alignment horizontal="right" vertical="center"/>
    </xf>
    <xf numFmtId="164" fontId="12" fillId="2" borderId="17" xfId="0" applyNumberFormat="1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5" fillId="3" borderId="5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/>
    <xf numFmtId="0" fontId="4" fillId="2" borderId="11" xfId="0" applyFont="1" applyFill="1" applyBorder="1" applyAlignment="1"/>
    <xf numFmtId="0" fontId="4" fillId="2" borderId="12" xfId="0" applyFont="1" applyFill="1" applyBorder="1" applyAlignment="1">
      <alignment horizontal="left"/>
    </xf>
    <xf numFmtId="0" fontId="4" fillId="2" borderId="12" xfId="0" applyFont="1" applyFill="1" applyBorder="1" applyAlignment="1"/>
    <xf numFmtId="0" fontId="4" fillId="2" borderId="12" xfId="0" applyFont="1" applyFill="1" applyBorder="1" applyAlignment="1">
      <alignment horizontal="right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3" fontId="4" fillId="2" borderId="16" xfId="0" applyNumberFormat="1" applyFont="1" applyFill="1" applyBorder="1" applyAlignment="1">
      <alignment horizontal="right"/>
    </xf>
    <xf numFmtId="0" fontId="4" fillId="2" borderId="48" xfId="0" applyFont="1" applyFill="1" applyBorder="1" applyAlignment="1"/>
    <xf numFmtId="0" fontId="4" fillId="2" borderId="49" xfId="0" applyFont="1" applyFill="1" applyBorder="1" applyAlignment="1"/>
    <xf numFmtId="0" fontId="4" fillId="2" borderId="49" xfId="0" applyFont="1" applyFill="1" applyBorder="1" applyAlignment="1">
      <alignment horizontal="center"/>
    </xf>
    <xf numFmtId="3" fontId="4" fillId="2" borderId="49" xfId="0" applyNumberFormat="1" applyFont="1" applyFill="1" applyBorder="1" applyAlignment="1"/>
    <xf numFmtId="3" fontId="4" fillId="2" borderId="49" xfId="0" applyNumberFormat="1" applyFont="1" applyFill="1" applyBorder="1" applyAlignment="1">
      <alignment horizontal="right"/>
    </xf>
    <xf numFmtId="0" fontId="4" fillId="2" borderId="20" xfId="0" applyFont="1" applyFill="1" applyBorder="1" applyAlignment="1"/>
    <xf numFmtId="3" fontId="4" fillId="2" borderId="20" xfId="0" applyNumberFormat="1" applyFont="1" applyFill="1" applyBorder="1" applyAlignment="1"/>
    <xf numFmtId="3" fontId="4" fillId="2" borderId="20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vertical="center"/>
    </xf>
    <xf numFmtId="0" fontId="4" fillId="8" borderId="37" xfId="0" applyFont="1" applyFill="1" applyBorder="1" applyAlignment="1"/>
    <xf numFmtId="0" fontId="4" fillId="6" borderId="17" xfId="0" applyFont="1" applyFill="1" applyBorder="1" applyAlignment="1"/>
    <xf numFmtId="49" fontId="14" fillId="7" borderId="28" xfId="0" applyNumberFormat="1" applyFont="1" applyFill="1" applyBorder="1" applyAlignment="1">
      <alignment vertical="center"/>
    </xf>
    <xf numFmtId="49" fontId="14" fillId="7" borderId="18" xfId="0" applyNumberFormat="1" applyFont="1" applyFill="1" applyBorder="1" applyAlignment="1">
      <alignment horizontal="center" vertical="center"/>
    </xf>
    <xf numFmtId="49" fontId="4" fillId="7" borderId="29" xfId="0" applyNumberFormat="1" applyFont="1" applyFill="1" applyBorder="1" applyAlignment="1">
      <alignment horizontal="center"/>
    </xf>
    <xf numFmtId="49" fontId="14" fillId="2" borderId="30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9" fontId="4" fillId="2" borderId="31" xfId="0" applyNumberFormat="1" applyFont="1" applyFill="1" applyBorder="1" applyAlignment="1"/>
    <xf numFmtId="165" fontId="14" fillId="2" borderId="6" xfId="0" applyNumberFormat="1" applyFont="1" applyFill="1" applyBorder="1" applyAlignment="1">
      <alignment vertical="center"/>
    </xf>
    <xf numFmtId="0" fontId="15" fillId="6" borderId="17" xfId="0" applyFont="1" applyFill="1" applyBorder="1" applyAlignment="1">
      <alignment vertical="center"/>
    </xf>
    <xf numFmtId="49" fontId="14" fillId="7" borderId="32" xfId="0" applyNumberFormat="1" applyFont="1" applyFill="1" applyBorder="1" applyAlignment="1">
      <alignment vertical="center"/>
    </xf>
    <xf numFmtId="165" fontId="14" fillId="7" borderId="33" xfId="0" applyNumberFormat="1" applyFont="1" applyFill="1" applyBorder="1" applyAlignment="1">
      <alignment vertical="center"/>
    </xf>
    <xf numFmtId="9" fontId="14" fillId="7" borderId="34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4" fillId="7" borderId="46" xfId="0" applyNumberFormat="1" applyFont="1" applyFill="1" applyBorder="1" applyAlignment="1">
      <alignment vertical="center"/>
    </xf>
    <xf numFmtId="3" fontId="14" fillId="7" borderId="47" xfId="0" applyNumberFormat="1" applyFont="1" applyFill="1" applyBorder="1" applyAlignment="1">
      <alignment vertical="center"/>
    </xf>
    <xf numFmtId="165" fontId="14" fillId="7" borderId="34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6" fillId="3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49" fontId="18" fillId="8" borderId="50" xfId="0" applyNumberFormat="1" applyFont="1" applyFill="1" applyBorder="1" applyAlignment="1">
      <alignment horizontal="center" vertical="center"/>
    </xf>
    <xf numFmtId="49" fontId="18" fillId="8" borderId="51" xfId="0" applyNumberFormat="1" applyFont="1" applyFill="1" applyBorder="1" applyAlignment="1">
      <alignment horizontal="center" vertical="center"/>
    </xf>
    <xf numFmtId="49" fontId="18" fillId="8" borderId="52" xfId="0" applyNumberFormat="1" applyFont="1" applyFill="1" applyBorder="1" applyAlignment="1">
      <alignment horizontal="center" vertical="center"/>
    </xf>
    <xf numFmtId="49" fontId="18" fillId="8" borderId="35" xfId="0" applyNumberFormat="1" applyFont="1" applyFill="1" applyBorder="1" applyAlignment="1">
      <alignment vertical="center"/>
    </xf>
    <xf numFmtId="0" fontId="14" fillId="8" borderId="36" xfId="0" applyFont="1" applyFill="1" applyBorder="1" applyAlignment="1">
      <alignment vertical="center"/>
    </xf>
    <xf numFmtId="0" fontId="4" fillId="9" borderId="53" xfId="7" applyFont="1" applyFill="1" applyBorder="1" applyAlignment="1">
      <alignment horizontal="right" vertical="center"/>
    </xf>
    <xf numFmtId="3" fontId="4" fillId="0" borderId="53" xfId="7" applyNumberFormat="1" applyFont="1" applyFill="1" applyBorder="1" applyAlignment="1">
      <alignment horizontal="right" vertical="center"/>
    </xf>
    <xf numFmtId="17" fontId="4" fillId="0" borderId="53" xfId="7" applyNumberFormat="1" applyFont="1" applyFill="1" applyBorder="1" applyAlignment="1">
      <alignment horizontal="right" vertical="center" wrapText="1"/>
    </xf>
    <xf numFmtId="3" fontId="4" fillId="0" borderId="53" xfId="7" applyNumberFormat="1" applyFont="1" applyFill="1" applyBorder="1" applyAlignment="1">
      <alignment horizontal="right" vertical="center" wrapText="1"/>
    </xf>
    <xf numFmtId="3" fontId="4" fillId="0" borderId="53" xfId="7" applyNumberFormat="1" applyFont="1" applyBorder="1" applyAlignment="1">
      <alignment horizontal="right" vertical="center" wrapText="1"/>
    </xf>
    <xf numFmtId="0" fontId="4" fillId="0" borderId="53" xfId="7" applyFont="1" applyBorder="1" applyAlignment="1">
      <alignment horizontal="right" vertical="center" wrapText="1"/>
    </xf>
    <xf numFmtId="0" fontId="4" fillId="9" borderId="53" xfId="7" applyFont="1" applyFill="1" applyBorder="1" applyAlignment="1">
      <alignment horizontal="right" vertical="center" wrapText="1"/>
    </xf>
    <xf numFmtId="17" fontId="4" fillId="0" borderId="53" xfId="7" applyNumberFormat="1" applyFont="1" applyBorder="1" applyAlignment="1">
      <alignment horizontal="right" vertical="center" wrapText="1"/>
    </xf>
    <xf numFmtId="17" fontId="17" fillId="0" borderId="53" xfId="1" applyNumberFormat="1" applyFont="1" applyBorder="1" applyAlignment="1">
      <alignment horizontal="right" vertical="center"/>
    </xf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/>
    <xf numFmtId="0" fontId="4" fillId="0" borderId="0" xfId="0" applyNumberFormat="1" applyFont="1" applyAlignment="1"/>
    <xf numFmtId="0" fontId="4" fillId="0" borderId="0" xfId="0" applyFont="1" applyAlignment="1"/>
    <xf numFmtId="0" fontId="19" fillId="2" borderId="4" xfId="0" applyFont="1" applyFill="1" applyBorder="1"/>
    <xf numFmtId="49" fontId="20" fillId="3" borderId="13" xfId="0" applyNumberFormat="1" applyFont="1" applyFill="1" applyBorder="1" applyAlignment="1">
      <alignment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vertical="center"/>
    </xf>
    <xf numFmtId="3" fontId="20" fillId="3" borderId="13" xfId="0" applyNumberFormat="1" applyFont="1" applyFill="1" applyBorder="1" applyAlignment="1">
      <alignment vertical="center"/>
    </xf>
    <xf numFmtId="0" fontId="19" fillId="0" borderId="0" xfId="0" applyNumberFormat="1" applyFont="1"/>
    <xf numFmtId="0" fontId="19" fillId="0" borderId="0" xfId="0" applyFont="1"/>
    <xf numFmtId="0" fontId="0" fillId="2" borderId="1" xfId="0" applyFill="1" applyBorder="1"/>
    <xf numFmtId="0" fontId="3" fillId="2" borderId="11" xfId="0" applyFont="1" applyFill="1" applyBorder="1"/>
    <xf numFmtId="0" fontId="3" fillId="2" borderId="12" xfId="0" applyFont="1" applyFill="1" applyBorder="1"/>
    <xf numFmtId="3" fontId="3" fillId="2" borderId="12" xfId="0" applyNumberFormat="1" applyFont="1" applyFill="1" applyBorder="1"/>
    <xf numFmtId="0" fontId="0" fillId="0" borderId="0" xfId="0" applyNumberFormat="1"/>
    <xf numFmtId="0" fontId="0" fillId="0" borderId="0" xfId="0"/>
    <xf numFmtId="0" fontId="14" fillId="2" borderId="13" xfId="0" applyFont="1" applyFill="1" applyBorder="1" applyAlignment="1">
      <alignment vertical="center"/>
    </xf>
    <xf numFmtId="49" fontId="2" fillId="5" borderId="21" xfId="0" applyNumberFormat="1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164" fontId="2" fillId="5" borderId="23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4" fontId="2" fillId="3" borderId="25" xfId="0" applyNumberFormat="1" applyFont="1" applyFill="1" applyBorder="1" applyAlignment="1">
      <alignment vertical="center"/>
    </xf>
    <xf numFmtId="49" fontId="2" fillId="5" borderId="24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4" fontId="2" fillId="5" borderId="25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164" fontId="2" fillId="10" borderId="54" xfId="0" applyNumberFormat="1" applyFont="1" applyFill="1" applyBorder="1" applyAlignment="1">
      <alignment vertical="center"/>
    </xf>
  </cellXfs>
  <cellStyles count="8">
    <cellStyle name="Millares 2" xfId="6"/>
    <cellStyle name="Millares 4" xfId="4"/>
    <cellStyle name="Millares 6" xfId="5"/>
    <cellStyle name="Normal" xfId="0" builtinId="0"/>
    <cellStyle name="Normal 2" xfId="1"/>
    <cellStyle name="Normal 2 3" xfId="2"/>
    <cellStyle name="Normal 4" xfId="7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78467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1"/>
  <sheetViews>
    <sheetView showGridLines="0" tabSelected="1" topLeftCell="B75" zoomScale="124" zoomScaleNormal="124" zoomScaleSheetLayoutView="118" workbookViewId="0">
      <selection activeCell="G109" sqref="G109"/>
    </sheetView>
  </sheetViews>
  <sheetFormatPr baseColWidth="10" defaultColWidth="10.85546875" defaultRowHeight="11.25" customHeight="1"/>
  <cols>
    <col min="1" max="1" width="6.1406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36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30"/>
    </row>
    <row r="2" spans="1:7" ht="15" customHeight="1">
      <c r="A2" s="2"/>
      <c r="B2" s="2"/>
      <c r="C2" s="2"/>
      <c r="D2" s="2"/>
      <c r="E2" s="2"/>
      <c r="F2" s="2"/>
      <c r="G2" s="30"/>
    </row>
    <row r="3" spans="1:7" ht="15" customHeight="1">
      <c r="A3" s="2"/>
      <c r="B3" s="2"/>
      <c r="C3" s="2"/>
      <c r="D3" s="2"/>
      <c r="E3" s="2"/>
      <c r="F3" s="2"/>
      <c r="G3" s="30"/>
    </row>
    <row r="4" spans="1:7" ht="15" customHeight="1">
      <c r="A4" s="2"/>
      <c r="B4" s="2"/>
      <c r="C4" s="2"/>
      <c r="D4" s="2"/>
      <c r="E4" s="2"/>
      <c r="F4" s="2"/>
      <c r="G4" s="30"/>
    </row>
    <row r="5" spans="1:7" ht="15" customHeight="1">
      <c r="A5" s="2"/>
      <c r="B5" s="2"/>
      <c r="C5" s="2"/>
      <c r="D5" s="2"/>
      <c r="E5" s="2"/>
      <c r="F5" s="2"/>
      <c r="G5" s="30"/>
    </row>
    <row r="6" spans="1:7" ht="15" customHeight="1">
      <c r="A6" s="2"/>
      <c r="B6" s="2"/>
      <c r="C6" s="2"/>
      <c r="D6" s="2"/>
      <c r="E6" s="2"/>
      <c r="F6" s="2"/>
      <c r="G6" s="30"/>
    </row>
    <row r="7" spans="1:7" ht="15" customHeight="1">
      <c r="A7" s="2"/>
      <c r="B7" s="2"/>
      <c r="C7" s="2"/>
      <c r="D7" s="2"/>
      <c r="E7" s="2"/>
      <c r="F7" s="2"/>
      <c r="G7" s="30"/>
    </row>
    <row r="8" spans="1:7" ht="15" customHeight="1">
      <c r="A8" s="2"/>
      <c r="B8" s="3"/>
      <c r="C8" s="4"/>
      <c r="D8" s="2"/>
      <c r="E8" s="4"/>
      <c r="F8" s="4"/>
      <c r="G8" s="31"/>
    </row>
    <row r="9" spans="1:7" ht="12" customHeight="1">
      <c r="A9" s="5"/>
      <c r="B9" s="37" t="s">
        <v>0</v>
      </c>
      <c r="C9" s="92" t="s">
        <v>62</v>
      </c>
      <c r="D9" s="38"/>
      <c r="E9" s="79" t="s">
        <v>144</v>
      </c>
      <c r="F9" s="80"/>
      <c r="G9" s="93">
        <v>30000</v>
      </c>
    </row>
    <row r="10" spans="1:7" ht="25.5">
      <c r="A10" s="5"/>
      <c r="B10" s="6" t="s">
        <v>1</v>
      </c>
      <c r="C10" s="98" t="s">
        <v>63</v>
      </c>
      <c r="D10" s="38"/>
      <c r="E10" s="81" t="s">
        <v>2</v>
      </c>
      <c r="F10" s="82"/>
      <c r="G10" s="94" t="s">
        <v>68</v>
      </c>
    </row>
    <row r="11" spans="1:7" ht="18" customHeight="1">
      <c r="A11" s="5"/>
      <c r="B11" s="6" t="s">
        <v>3</v>
      </c>
      <c r="C11" s="92" t="s">
        <v>64</v>
      </c>
      <c r="D11" s="38"/>
      <c r="E11" s="81" t="s">
        <v>145</v>
      </c>
      <c r="F11" s="82"/>
      <c r="G11" s="95">
        <v>1000</v>
      </c>
    </row>
    <row r="12" spans="1:7" ht="11.25" customHeight="1">
      <c r="A12" s="5"/>
      <c r="B12" s="6" t="s">
        <v>4</v>
      </c>
      <c r="C12" s="92" t="s">
        <v>65</v>
      </c>
      <c r="D12" s="38"/>
      <c r="E12" s="77" t="s">
        <v>5</v>
      </c>
      <c r="F12" s="78"/>
      <c r="G12" s="96">
        <f>G9*G11</f>
        <v>30000000</v>
      </c>
    </row>
    <row r="13" spans="1:7" ht="11.25" customHeight="1">
      <c r="A13" s="5"/>
      <c r="B13" s="6" t="s">
        <v>6</v>
      </c>
      <c r="C13" s="92" t="s">
        <v>66</v>
      </c>
      <c r="D13" s="38"/>
      <c r="E13" s="81" t="s">
        <v>7</v>
      </c>
      <c r="F13" s="82"/>
      <c r="G13" s="97" t="s">
        <v>69</v>
      </c>
    </row>
    <row r="14" spans="1:7" ht="25.5">
      <c r="A14" s="5"/>
      <c r="B14" s="6" t="s">
        <v>8</v>
      </c>
      <c r="C14" s="98" t="s">
        <v>67</v>
      </c>
      <c r="D14" s="38"/>
      <c r="E14" s="81" t="s">
        <v>9</v>
      </c>
      <c r="F14" s="82"/>
      <c r="G14" s="99" t="s">
        <v>70</v>
      </c>
    </row>
    <row r="15" spans="1:7" ht="25.5" customHeight="1">
      <c r="A15" s="5"/>
      <c r="B15" s="6" t="s">
        <v>10</v>
      </c>
      <c r="C15" s="100">
        <v>44927</v>
      </c>
      <c r="D15" s="38"/>
      <c r="E15" s="83" t="s">
        <v>11</v>
      </c>
      <c r="F15" s="84"/>
      <c r="G15" s="97" t="s">
        <v>143</v>
      </c>
    </row>
    <row r="16" spans="1:7" ht="12" customHeight="1">
      <c r="A16" s="2"/>
      <c r="B16" s="7"/>
      <c r="C16" s="8"/>
      <c r="D16" s="9"/>
      <c r="E16" s="10"/>
      <c r="F16" s="10"/>
      <c r="G16" s="32"/>
    </row>
    <row r="17" spans="1:255" ht="12" customHeight="1">
      <c r="A17" s="11"/>
      <c r="B17" s="85" t="s">
        <v>12</v>
      </c>
      <c r="C17" s="86"/>
      <c r="D17" s="86"/>
      <c r="E17" s="86"/>
      <c r="F17" s="86"/>
      <c r="G17" s="86"/>
    </row>
    <row r="18" spans="1:255" ht="12" customHeight="1">
      <c r="A18" s="2"/>
      <c r="B18" s="39"/>
      <c r="C18" s="40"/>
      <c r="D18" s="40"/>
      <c r="E18" s="40"/>
      <c r="F18" s="41"/>
      <c r="G18" s="42"/>
    </row>
    <row r="19" spans="1:255" ht="12" customHeight="1">
      <c r="A19" s="5"/>
      <c r="B19" s="101" t="s">
        <v>13</v>
      </c>
      <c r="C19" s="102"/>
      <c r="D19" s="103"/>
      <c r="E19" s="103"/>
      <c r="F19" s="104"/>
      <c r="G19" s="104"/>
    </row>
    <row r="20" spans="1:255" ht="24" customHeight="1">
      <c r="A20" s="5"/>
      <c r="B20" s="105" t="s">
        <v>14</v>
      </c>
      <c r="C20" s="106" t="s">
        <v>15</v>
      </c>
      <c r="D20" s="106" t="s">
        <v>16</v>
      </c>
      <c r="E20" s="105" t="s">
        <v>17</v>
      </c>
      <c r="F20" s="106" t="s">
        <v>18</v>
      </c>
      <c r="G20" s="105" t="s">
        <v>19</v>
      </c>
    </row>
    <row r="21" spans="1:255" s="109" customFormat="1" ht="12" customHeight="1">
      <c r="A21" s="107"/>
      <c r="B21" s="43" t="s">
        <v>71</v>
      </c>
      <c r="C21" s="44" t="s">
        <v>20</v>
      </c>
      <c r="D21" s="44">
        <v>18</v>
      </c>
      <c r="E21" s="44" t="s">
        <v>72</v>
      </c>
      <c r="F21" s="45">
        <v>20000</v>
      </c>
      <c r="G21" s="45">
        <f>D21*F21</f>
        <v>360000</v>
      </c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</row>
    <row r="22" spans="1:255" s="109" customFormat="1" ht="12" customHeight="1">
      <c r="A22" s="107"/>
      <c r="B22" s="43" t="s">
        <v>73</v>
      </c>
      <c r="C22" s="44" t="s">
        <v>20</v>
      </c>
      <c r="D22" s="44">
        <v>15</v>
      </c>
      <c r="E22" s="44" t="s">
        <v>74</v>
      </c>
      <c r="F22" s="45">
        <v>30000</v>
      </c>
      <c r="G22" s="45">
        <f t="shared" ref="G22:G27" si="0">D22*F22</f>
        <v>450000</v>
      </c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</row>
    <row r="23" spans="1:255" s="109" customFormat="1" ht="12" customHeight="1">
      <c r="A23" s="107"/>
      <c r="B23" s="43" t="s">
        <v>75</v>
      </c>
      <c r="C23" s="44" t="s">
        <v>20</v>
      </c>
      <c r="D23" s="44">
        <v>25</v>
      </c>
      <c r="E23" s="44" t="s">
        <v>76</v>
      </c>
      <c r="F23" s="45">
        <v>30000</v>
      </c>
      <c r="G23" s="45">
        <f t="shared" si="0"/>
        <v>750000</v>
      </c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</row>
    <row r="24" spans="1:255" s="109" customFormat="1" ht="12" customHeight="1">
      <c r="A24" s="107"/>
      <c r="B24" s="43" t="s">
        <v>77</v>
      </c>
      <c r="C24" s="44" t="s">
        <v>20</v>
      </c>
      <c r="D24" s="44">
        <f>20*3</f>
        <v>60</v>
      </c>
      <c r="E24" s="44" t="s">
        <v>78</v>
      </c>
      <c r="F24" s="45">
        <v>30000</v>
      </c>
      <c r="G24" s="45">
        <f t="shared" si="0"/>
        <v>1800000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</row>
    <row r="25" spans="1:255" s="109" customFormat="1" ht="12" customHeight="1">
      <c r="A25" s="107"/>
      <c r="B25" s="43" t="s">
        <v>79</v>
      </c>
      <c r="C25" s="44" t="s">
        <v>20</v>
      </c>
      <c r="D25" s="44">
        <v>48</v>
      </c>
      <c r="E25" s="44" t="s">
        <v>78</v>
      </c>
      <c r="F25" s="45">
        <v>30000</v>
      </c>
      <c r="G25" s="45">
        <f t="shared" si="0"/>
        <v>1440000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</row>
    <row r="26" spans="1:255" s="109" customFormat="1" ht="12" customHeight="1">
      <c r="A26" s="107"/>
      <c r="B26" s="43" t="s">
        <v>80</v>
      </c>
      <c r="C26" s="44" t="s">
        <v>20</v>
      </c>
      <c r="D26" s="44">
        <v>150</v>
      </c>
      <c r="E26" s="44" t="s">
        <v>70</v>
      </c>
      <c r="F26" s="45">
        <v>30000</v>
      </c>
      <c r="G26" s="45">
        <f t="shared" si="0"/>
        <v>4500000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</row>
    <row r="27" spans="1:255" s="109" customFormat="1" ht="12" customHeight="1">
      <c r="A27" s="107"/>
      <c r="B27" s="43" t="s">
        <v>81</v>
      </c>
      <c r="C27" s="44" t="s">
        <v>20</v>
      </c>
      <c r="D27" s="44">
        <v>65</v>
      </c>
      <c r="E27" s="44" t="s">
        <v>70</v>
      </c>
      <c r="F27" s="45">
        <v>30000</v>
      </c>
      <c r="G27" s="45">
        <f t="shared" si="0"/>
        <v>1950000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  <c r="IU27" s="108"/>
    </row>
    <row r="28" spans="1:255" s="116" customFormat="1" ht="12" customHeight="1">
      <c r="A28" s="110"/>
      <c r="B28" s="111" t="s">
        <v>21</v>
      </c>
      <c r="C28" s="112"/>
      <c r="D28" s="112"/>
      <c r="E28" s="112"/>
      <c r="F28" s="113"/>
      <c r="G28" s="114">
        <f>SUM(G21:G27)</f>
        <v>11250000</v>
      </c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  <c r="IQ28" s="115"/>
      <c r="IR28" s="115"/>
      <c r="IS28" s="115"/>
      <c r="IT28" s="115"/>
      <c r="IU28" s="115"/>
    </row>
    <row r="29" spans="1:255" s="122" customFormat="1" ht="13.5" customHeight="1">
      <c r="A29" s="117"/>
      <c r="B29" s="118"/>
      <c r="C29" s="119"/>
      <c r="D29" s="119"/>
      <c r="E29" s="119"/>
      <c r="F29" s="120"/>
      <c r="G29" s="120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  <c r="IF29" s="121"/>
      <c r="IG29" s="121"/>
      <c r="IH29" s="121"/>
      <c r="II29" s="121"/>
      <c r="IJ29" s="121"/>
      <c r="IK29" s="121"/>
      <c r="IL29" s="121"/>
      <c r="IM29" s="121"/>
      <c r="IN29" s="121"/>
      <c r="IO29" s="121"/>
      <c r="IP29" s="121"/>
      <c r="IQ29" s="121"/>
      <c r="IR29" s="121"/>
      <c r="IS29" s="121"/>
      <c r="IT29" s="121"/>
      <c r="IU29" s="121"/>
    </row>
    <row r="30" spans="1:255" ht="12" customHeight="1">
      <c r="A30" s="5"/>
      <c r="B30" s="101" t="s">
        <v>22</v>
      </c>
      <c r="C30" s="102"/>
      <c r="D30" s="103"/>
      <c r="E30" s="103"/>
      <c r="F30" s="104"/>
      <c r="G30" s="104"/>
    </row>
    <row r="31" spans="1:255" ht="24" customHeight="1">
      <c r="A31" s="5"/>
      <c r="B31" s="105" t="s">
        <v>14</v>
      </c>
      <c r="C31" s="106" t="s">
        <v>15</v>
      </c>
      <c r="D31" s="106" t="s">
        <v>16</v>
      </c>
      <c r="E31" s="105" t="s">
        <v>57</v>
      </c>
      <c r="F31" s="106" t="s">
        <v>18</v>
      </c>
      <c r="G31" s="105" t="s">
        <v>19</v>
      </c>
    </row>
    <row r="32" spans="1:255" s="109" customFormat="1" ht="12" customHeight="1">
      <c r="A32" s="107"/>
      <c r="B32" s="43"/>
      <c r="C32" s="44" t="s">
        <v>57</v>
      </c>
      <c r="D32" s="44" t="s">
        <v>57</v>
      </c>
      <c r="E32" s="44" t="s">
        <v>57</v>
      </c>
      <c r="F32" s="45" t="s">
        <v>57</v>
      </c>
      <c r="G32" s="45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</row>
    <row r="33" spans="1:255" s="116" customFormat="1" ht="12" customHeight="1">
      <c r="A33" s="110"/>
      <c r="B33" s="111" t="s">
        <v>23</v>
      </c>
      <c r="C33" s="112"/>
      <c r="D33" s="112"/>
      <c r="E33" s="112"/>
      <c r="F33" s="113"/>
      <c r="G33" s="114">
        <f>G32</f>
        <v>0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  <c r="IQ33" s="115"/>
      <c r="IR33" s="115"/>
      <c r="IS33" s="115"/>
      <c r="IT33" s="115"/>
      <c r="IU33" s="115"/>
    </row>
    <row r="34" spans="1:255" ht="12" customHeight="1">
      <c r="A34" s="2"/>
      <c r="B34" s="46"/>
      <c r="C34" s="47"/>
      <c r="D34" s="47"/>
      <c r="E34" s="47"/>
      <c r="F34" s="48"/>
      <c r="G34" s="49"/>
    </row>
    <row r="35" spans="1:255" ht="12" customHeight="1">
      <c r="A35" s="5"/>
      <c r="B35" s="101" t="s">
        <v>24</v>
      </c>
      <c r="C35" s="102"/>
      <c r="D35" s="103"/>
      <c r="E35" s="103"/>
      <c r="F35" s="104"/>
      <c r="G35" s="104"/>
    </row>
    <row r="36" spans="1:255" ht="24" customHeight="1">
      <c r="A36" s="5"/>
      <c r="B36" s="105" t="s">
        <v>14</v>
      </c>
      <c r="C36" s="106" t="s">
        <v>15</v>
      </c>
      <c r="D36" s="106" t="s">
        <v>16</v>
      </c>
      <c r="E36" s="105" t="s">
        <v>17</v>
      </c>
      <c r="F36" s="106" t="s">
        <v>18</v>
      </c>
      <c r="G36" s="105" t="s">
        <v>19</v>
      </c>
    </row>
    <row r="37" spans="1:255" s="109" customFormat="1" ht="12" customHeight="1">
      <c r="A37" s="107"/>
      <c r="B37" s="43"/>
      <c r="C37" s="44"/>
      <c r="D37" s="44"/>
      <c r="E37" s="44"/>
      <c r="F37" s="45"/>
      <c r="G37" s="45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  <c r="HJ37" s="108"/>
      <c r="HK37" s="108"/>
      <c r="HL37" s="108"/>
      <c r="HM37" s="108"/>
      <c r="HN37" s="108"/>
      <c r="HO37" s="108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  <c r="IU37" s="108"/>
    </row>
    <row r="38" spans="1:255" s="116" customFormat="1" ht="12" customHeight="1">
      <c r="A38" s="110"/>
      <c r="B38" s="111" t="s">
        <v>25</v>
      </c>
      <c r="C38" s="112"/>
      <c r="D38" s="112"/>
      <c r="E38" s="112"/>
      <c r="F38" s="113"/>
      <c r="G38" s="114">
        <f>SUM(G37:G37)</f>
        <v>0</v>
      </c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  <c r="IO38" s="115"/>
      <c r="IP38" s="115"/>
      <c r="IQ38" s="115"/>
      <c r="IR38" s="115"/>
      <c r="IS38" s="115"/>
      <c r="IT38" s="115"/>
      <c r="IU38" s="115"/>
    </row>
    <row r="39" spans="1:255" ht="12" customHeight="1">
      <c r="A39" s="2"/>
      <c r="B39" s="46"/>
      <c r="C39" s="47"/>
      <c r="D39" s="47"/>
      <c r="E39" s="47"/>
      <c r="F39" s="48"/>
      <c r="G39" s="49"/>
    </row>
    <row r="40" spans="1:255" ht="12" customHeight="1">
      <c r="A40" s="5"/>
      <c r="B40" s="101" t="s">
        <v>26</v>
      </c>
      <c r="C40" s="102"/>
      <c r="D40" s="103"/>
      <c r="E40" s="103"/>
      <c r="F40" s="104"/>
      <c r="G40" s="104"/>
    </row>
    <row r="41" spans="1:255" ht="24" customHeight="1">
      <c r="A41" s="5"/>
      <c r="B41" s="105" t="s">
        <v>27</v>
      </c>
      <c r="C41" s="106" t="s">
        <v>28</v>
      </c>
      <c r="D41" s="106" t="s">
        <v>29</v>
      </c>
      <c r="E41" s="105" t="s">
        <v>17</v>
      </c>
      <c r="F41" s="106" t="s">
        <v>18</v>
      </c>
      <c r="G41" s="105" t="s">
        <v>19</v>
      </c>
    </row>
    <row r="42" spans="1:255" s="109" customFormat="1" ht="12" customHeight="1">
      <c r="A42" s="107"/>
      <c r="B42" s="123" t="s">
        <v>82</v>
      </c>
      <c r="C42" s="44"/>
      <c r="D42" s="44"/>
      <c r="E42" s="44"/>
      <c r="F42" s="45"/>
      <c r="G42" s="45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8"/>
      <c r="ER42" s="108"/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  <c r="FM42" s="108"/>
      <c r="FN42" s="108"/>
      <c r="FO42" s="108"/>
      <c r="FP42" s="108"/>
      <c r="FQ42" s="108"/>
      <c r="FR42" s="108"/>
      <c r="FS42" s="108"/>
      <c r="FT42" s="108"/>
      <c r="FU42" s="108"/>
      <c r="FV42" s="108"/>
      <c r="FW42" s="108"/>
      <c r="FX42" s="108"/>
      <c r="FY42" s="108"/>
      <c r="FZ42" s="108"/>
      <c r="GA42" s="108"/>
      <c r="GB42" s="108"/>
      <c r="GC42" s="108"/>
      <c r="GD42" s="108"/>
      <c r="GE42" s="108"/>
      <c r="GF42" s="108"/>
      <c r="GG42" s="108"/>
      <c r="GH42" s="108"/>
      <c r="GI42" s="108"/>
      <c r="GJ42" s="108"/>
      <c r="GK42" s="108"/>
      <c r="GL42" s="108"/>
      <c r="GM42" s="108"/>
      <c r="GN42" s="108"/>
      <c r="GO42" s="108"/>
      <c r="GP42" s="108"/>
      <c r="GQ42" s="108"/>
      <c r="GR42" s="108"/>
      <c r="GS42" s="108"/>
      <c r="GT42" s="108"/>
      <c r="GU42" s="108"/>
      <c r="GV42" s="108"/>
      <c r="GW42" s="108"/>
      <c r="GX42" s="108"/>
      <c r="GY42" s="108"/>
      <c r="GZ42" s="108"/>
      <c r="HA42" s="108"/>
      <c r="HB42" s="108"/>
      <c r="HC42" s="108"/>
      <c r="HD42" s="108"/>
      <c r="HE42" s="108"/>
      <c r="HF42" s="108"/>
      <c r="HG42" s="108"/>
      <c r="HH42" s="108"/>
      <c r="HI42" s="108"/>
      <c r="HJ42" s="108"/>
      <c r="HK42" s="108"/>
      <c r="HL42" s="108"/>
      <c r="HM42" s="108"/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</row>
    <row r="43" spans="1:255" s="109" customFormat="1" ht="12" customHeight="1">
      <c r="A43" s="107"/>
      <c r="B43" s="43" t="s">
        <v>83</v>
      </c>
      <c r="C43" s="44" t="s">
        <v>84</v>
      </c>
      <c r="D43" s="44">
        <v>1</v>
      </c>
      <c r="E43" s="44" t="s">
        <v>85</v>
      </c>
      <c r="F43" s="45">
        <v>20470</v>
      </c>
      <c r="G43" s="45">
        <f t="shared" ref="G43:G62" si="1">D43*F43</f>
        <v>20470</v>
      </c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  <c r="EO43" s="108"/>
      <c r="EP43" s="108"/>
      <c r="EQ43" s="108"/>
      <c r="ER43" s="108"/>
      <c r="ES43" s="108"/>
      <c r="ET43" s="108"/>
      <c r="EU43" s="108"/>
      <c r="EV43" s="108"/>
      <c r="EW43" s="108"/>
      <c r="EX43" s="108"/>
      <c r="EY43" s="108"/>
      <c r="EZ43" s="108"/>
      <c r="FA43" s="108"/>
      <c r="FB43" s="108"/>
      <c r="FC43" s="108"/>
      <c r="FD43" s="108"/>
      <c r="FE43" s="108"/>
      <c r="FF43" s="108"/>
      <c r="FG43" s="108"/>
      <c r="FH43" s="108"/>
      <c r="FI43" s="108"/>
      <c r="FJ43" s="108"/>
      <c r="FK43" s="108"/>
      <c r="FL43" s="108"/>
      <c r="FM43" s="108"/>
      <c r="FN43" s="108"/>
      <c r="FO43" s="108"/>
      <c r="FP43" s="108"/>
      <c r="FQ43" s="108"/>
      <c r="FR43" s="108"/>
      <c r="FS43" s="108"/>
      <c r="FT43" s="108"/>
      <c r="FU43" s="108"/>
      <c r="FV43" s="108"/>
      <c r="FW43" s="108"/>
      <c r="FX43" s="108"/>
      <c r="FY43" s="108"/>
      <c r="FZ43" s="108"/>
      <c r="GA43" s="108"/>
      <c r="GB43" s="108"/>
      <c r="GC43" s="108"/>
      <c r="GD43" s="108"/>
      <c r="GE43" s="108"/>
      <c r="GF43" s="108"/>
      <c r="GG43" s="108"/>
      <c r="GH43" s="108"/>
      <c r="GI43" s="108"/>
      <c r="GJ43" s="108"/>
      <c r="GK43" s="108"/>
      <c r="GL43" s="108"/>
      <c r="GM43" s="108"/>
      <c r="GN43" s="108"/>
      <c r="GO43" s="108"/>
      <c r="GP43" s="108"/>
      <c r="GQ43" s="108"/>
      <c r="GR43" s="108"/>
      <c r="GS43" s="108"/>
      <c r="GT43" s="108"/>
      <c r="GU43" s="108"/>
      <c r="GV43" s="108"/>
      <c r="GW43" s="108"/>
      <c r="GX43" s="108"/>
      <c r="GY43" s="108"/>
      <c r="GZ43" s="108"/>
      <c r="HA43" s="108"/>
      <c r="HB43" s="108"/>
      <c r="HC43" s="108"/>
      <c r="HD43" s="108"/>
      <c r="HE43" s="108"/>
      <c r="HF43" s="108"/>
      <c r="HG43" s="108"/>
      <c r="HH43" s="108"/>
      <c r="HI43" s="108"/>
      <c r="HJ43" s="108"/>
      <c r="HK43" s="108"/>
      <c r="HL43" s="108"/>
      <c r="HM43" s="108"/>
      <c r="HN43" s="108"/>
      <c r="HO43" s="108"/>
      <c r="HP43" s="108"/>
      <c r="HQ43" s="108"/>
      <c r="HR43" s="108"/>
      <c r="HS43" s="108"/>
      <c r="HT43" s="108"/>
      <c r="HU43" s="108"/>
      <c r="HV43" s="108"/>
      <c r="HW43" s="108"/>
      <c r="HX43" s="108"/>
      <c r="HY43" s="108"/>
      <c r="HZ43" s="108"/>
      <c r="IA43" s="108"/>
      <c r="IB43" s="108"/>
      <c r="IC43" s="108"/>
      <c r="ID43" s="108"/>
      <c r="IE43" s="108"/>
      <c r="IF43" s="108"/>
      <c r="IG43" s="108"/>
      <c r="IH43" s="108"/>
      <c r="II43" s="108"/>
      <c r="IJ43" s="108"/>
      <c r="IK43" s="108"/>
      <c r="IL43" s="108"/>
      <c r="IM43" s="108"/>
      <c r="IN43" s="108"/>
      <c r="IO43" s="108"/>
      <c r="IP43" s="108"/>
      <c r="IQ43" s="108"/>
      <c r="IR43" s="108"/>
      <c r="IS43" s="108"/>
      <c r="IT43" s="108"/>
      <c r="IU43" s="108"/>
    </row>
    <row r="44" spans="1:255" s="109" customFormat="1" ht="12" customHeight="1">
      <c r="A44" s="107"/>
      <c r="B44" s="43" t="s">
        <v>86</v>
      </c>
      <c r="C44" s="44" t="s">
        <v>84</v>
      </c>
      <c r="D44" s="44">
        <v>4</v>
      </c>
      <c r="E44" s="44" t="s">
        <v>87</v>
      </c>
      <c r="F44" s="45">
        <v>15847</v>
      </c>
      <c r="G44" s="45">
        <f t="shared" si="1"/>
        <v>63388</v>
      </c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8"/>
      <c r="ES44" s="108"/>
      <c r="ET44" s="108"/>
      <c r="EU44" s="108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8"/>
      <c r="FG44" s="108"/>
      <c r="FH44" s="108"/>
      <c r="FI44" s="108"/>
      <c r="FJ44" s="108"/>
      <c r="FK44" s="108"/>
      <c r="FL44" s="108"/>
      <c r="FM44" s="108"/>
      <c r="FN44" s="108"/>
      <c r="FO44" s="108"/>
      <c r="FP44" s="108"/>
      <c r="FQ44" s="108"/>
      <c r="FR44" s="108"/>
      <c r="FS44" s="108"/>
      <c r="FT44" s="108"/>
      <c r="FU44" s="108"/>
      <c r="FV44" s="108"/>
      <c r="FW44" s="108"/>
      <c r="FX44" s="108"/>
      <c r="FY44" s="108"/>
      <c r="FZ44" s="108"/>
      <c r="GA44" s="108"/>
      <c r="GB44" s="108"/>
      <c r="GC44" s="108"/>
      <c r="GD44" s="108"/>
      <c r="GE44" s="108"/>
      <c r="GF44" s="108"/>
      <c r="GG44" s="108"/>
      <c r="GH44" s="108"/>
      <c r="GI44" s="108"/>
      <c r="GJ44" s="108"/>
      <c r="GK44" s="108"/>
      <c r="GL44" s="108"/>
      <c r="GM44" s="108"/>
      <c r="GN44" s="108"/>
      <c r="GO44" s="108"/>
      <c r="GP44" s="108"/>
      <c r="GQ44" s="108"/>
      <c r="GR44" s="108"/>
      <c r="GS44" s="108"/>
      <c r="GT44" s="108"/>
      <c r="GU44" s="108"/>
      <c r="GV44" s="108"/>
      <c r="GW44" s="108"/>
      <c r="GX44" s="108"/>
      <c r="GY44" s="108"/>
      <c r="GZ44" s="108"/>
      <c r="HA44" s="108"/>
      <c r="HB44" s="108"/>
      <c r="HC44" s="108"/>
      <c r="HD44" s="108"/>
      <c r="HE44" s="108"/>
      <c r="HF44" s="108"/>
      <c r="HG44" s="108"/>
      <c r="HH44" s="108"/>
      <c r="HI44" s="108"/>
      <c r="HJ44" s="108"/>
      <c r="HK44" s="108"/>
      <c r="HL44" s="108"/>
      <c r="HM44" s="108"/>
      <c r="HN44" s="108"/>
      <c r="HO44" s="108"/>
      <c r="HP44" s="108"/>
      <c r="HQ44" s="108"/>
      <c r="HR44" s="108"/>
      <c r="HS44" s="108"/>
      <c r="HT44" s="108"/>
      <c r="HU44" s="108"/>
      <c r="HV44" s="108"/>
      <c r="HW44" s="108"/>
      <c r="HX44" s="108"/>
      <c r="HY44" s="108"/>
      <c r="HZ44" s="108"/>
      <c r="IA44" s="108"/>
      <c r="IB44" s="108"/>
      <c r="IC44" s="108"/>
      <c r="ID44" s="108"/>
      <c r="IE44" s="108"/>
      <c r="IF44" s="108"/>
      <c r="IG44" s="108"/>
      <c r="IH44" s="108"/>
      <c r="II44" s="108"/>
      <c r="IJ44" s="108"/>
      <c r="IK44" s="108"/>
      <c r="IL44" s="108"/>
      <c r="IM44" s="108"/>
      <c r="IN44" s="108"/>
      <c r="IO44" s="108"/>
      <c r="IP44" s="108"/>
      <c r="IQ44" s="108"/>
      <c r="IR44" s="108"/>
      <c r="IS44" s="108"/>
      <c r="IT44" s="108"/>
      <c r="IU44" s="108"/>
    </row>
    <row r="45" spans="1:255" s="109" customFormat="1" ht="12" customHeight="1">
      <c r="A45" s="107"/>
      <c r="B45" s="43" t="s">
        <v>88</v>
      </c>
      <c r="C45" s="44" t="s">
        <v>84</v>
      </c>
      <c r="D45" s="44">
        <v>4</v>
      </c>
      <c r="E45" s="44" t="s">
        <v>87</v>
      </c>
      <c r="F45" s="45">
        <v>4860</v>
      </c>
      <c r="G45" s="45">
        <f t="shared" si="1"/>
        <v>19440</v>
      </c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  <c r="EO45" s="108"/>
      <c r="EP45" s="108"/>
      <c r="EQ45" s="108"/>
      <c r="ER45" s="108"/>
      <c r="ES45" s="108"/>
      <c r="ET45" s="108"/>
      <c r="EU45" s="108"/>
      <c r="EV45" s="108"/>
      <c r="EW45" s="108"/>
      <c r="EX45" s="108"/>
      <c r="EY45" s="108"/>
      <c r="EZ45" s="108"/>
      <c r="FA45" s="108"/>
      <c r="FB45" s="108"/>
      <c r="FC45" s="108"/>
      <c r="FD45" s="108"/>
      <c r="FE45" s="108"/>
      <c r="FF45" s="108"/>
      <c r="FG45" s="108"/>
      <c r="FH45" s="108"/>
      <c r="FI45" s="108"/>
      <c r="FJ45" s="108"/>
      <c r="FK45" s="108"/>
      <c r="FL45" s="108"/>
      <c r="FM45" s="108"/>
      <c r="FN45" s="108"/>
      <c r="FO45" s="108"/>
      <c r="FP45" s="108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08"/>
      <c r="GB45" s="108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08"/>
      <c r="GO45" s="108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08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08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08"/>
      <c r="IC45" s="108"/>
      <c r="ID45" s="108"/>
      <c r="IE45" s="108"/>
      <c r="IF45" s="108"/>
      <c r="IG45" s="108"/>
      <c r="IH45" s="108"/>
      <c r="II45" s="108"/>
      <c r="IJ45" s="108"/>
      <c r="IK45" s="108"/>
      <c r="IL45" s="108"/>
      <c r="IM45" s="108"/>
      <c r="IN45" s="108"/>
      <c r="IO45" s="108"/>
      <c r="IP45" s="108"/>
      <c r="IQ45" s="108"/>
      <c r="IR45" s="108"/>
      <c r="IS45" s="108"/>
      <c r="IT45" s="108"/>
      <c r="IU45" s="108"/>
    </row>
    <row r="46" spans="1:255" s="109" customFormat="1" ht="12" customHeight="1">
      <c r="A46" s="107"/>
      <c r="B46" s="43" t="s">
        <v>89</v>
      </c>
      <c r="C46" s="44" t="s">
        <v>58</v>
      </c>
      <c r="D46" s="44">
        <v>125</v>
      </c>
      <c r="E46" s="44" t="s">
        <v>87</v>
      </c>
      <c r="F46" s="45">
        <v>5855</v>
      </c>
      <c r="G46" s="45">
        <f t="shared" si="1"/>
        <v>731875</v>
      </c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8"/>
      <c r="ER46" s="108"/>
      <c r="ES46" s="108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  <c r="FM46" s="108"/>
      <c r="FN46" s="108"/>
      <c r="FO46" s="108"/>
      <c r="FP46" s="108"/>
      <c r="FQ46" s="108"/>
      <c r="FR46" s="108"/>
      <c r="FS46" s="108"/>
      <c r="FT46" s="108"/>
      <c r="FU46" s="108"/>
      <c r="FV46" s="108"/>
      <c r="FW46" s="108"/>
      <c r="FX46" s="108"/>
      <c r="FY46" s="108"/>
      <c r="FZ46" s="108"/>
      <c r="GA46" s="108"/>
      <c r="GB46" s="108"/>
      <c r="GC46" s="108"/>
      <c r="GD46" s="108"/>
      <c r="GE46" s="108"/>
      <c r="GF46" s="108"/>
      <c r="GG46" s="108"/>
      <c r="GH46" s="108"/>
      <c r="GI46" s="108"/>
      <c r="GJ46" s="108"/>
      <c r="GK46" s="108"/>
      <c r="GL46" s="108"/>
      <c r="GM46" s="108"/>
      <c r="GN46" s="108"/>
      <c r="GO46" s="108"/>
      <c r="GP46" s="108"/>
      <c r="GQ46" s="108"/>
      <c r="GR46" s="108"/>
      <c r="GS46" s="108"/>
      <c r="GT46" s="108"/>
      <c r="GU46" s="108"/>
      <c r="GV46" s="108"/>
      <c r="GW46" s="108"/>
      <c r="GX46" s="108"/>
      <c r="GY46" s="108"/>
      <c r="GZ46" s="108"/>
      <c r="HA46" s="108"/>
      <c r="HB46" s="108"/>
      <c r="HC46" s="108"/>
      <c r="HD46" s="108"/>
      <c r="HE46" s="108"/>
      <c r="HF46" s="108"/>
      <c r="HG46" s="108"/>
      <c r="HH46" s="108"/>
      <c r="HI46" s="108"/>
      <c r="HJ46" s="108"/>
      <c r="HK46" s="108"/>
      <c r="HL46" s="108"/>
      <c r="HM46" s="108"/>
      <c r="HN46" s="108"/>
      <c r="HO46" s="108"/>
      <c r="HP46" s="108"/>
      <c r="HQ46" s="108"/>
      <c r="HR46" s="108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8"/>
      <c r="IE46" s="108"/>
      <c r="IF46" s="108"/>
      <c r="IG46" s="108"/>
      <c r="IH46" s="108"/>
      <c r="II46" s="108"/>
      <c r="IJ46" s="108"/>
      <c r="IK46" s="108"/>
      <c r="IL46" s="108"/>
      <c r="IM46" s="108"/>
      <c r="IN46" s="108"/>
      <c r="IO46" s="108"/>
      <c r="IP46" s="108"/>
      <c r="IQ46" s="108"/>
      <c r="IR46" s="108"/>
      <c r="IS46" s="108"/>
      <c r="IT46" s="108"/>
      <c r="IU46" s="108"/>
    </row>
    <row r="47" spans="1:255" s="109" customFormat="1" ht="12" customHeight="1">
      <c r="A47" s="107"/>
      <c r="B47" s="43" t="s">
        <v>90</v>
      </c>
      <c r="C47" s="44" t="s">
        <v>84</v>
      </c>
      <c r="D47" s="44">
        <v>10</v>
      </c>
      <c r="E47" s="44" t="s">
        <v>91</v>
      </c>
      <c r="F47" s="45">
        <v>6254</v>
      </c>
      <c r="G47" s="45">
        <f t="shared" si="1"/>
        <v>62540</v>
      </c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  <c r="EO47" s="108"/>
      <c r="EP47" s="108"/>
      <c r="EQ47" s="108"/>
      <c r="ER47" s="108"/>
      <c r="ES47" s="108"/>
      <c r="ET47" s="108"/>
      <c r="EU47" s="108"/>
      <c r="EV47" s="108"/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  <c r="FK47" s="108"/>
      <c r="FL47" s="108"/>
      <c r="FM47" s="108"/>
      <c r="FN47" s="108"/>
      <c r="FO47" s="108"/>
      <c r="FP47" s="108"/>
      <c r="FQ47" s="108"/>
      <c r="FR47" s="108"/>
      <c r="FS47" s="108"/>
      <c r="FT47" s="108"/>
      <c r="FU47" s="108"/>
      <c r="FV47" s="108"/>
      <c r="FW47" s="108"/>
      <c r="FX47" s="108"/>
      <c r="FY47" s="108"/>
      <c r="FZ47" s="108"/>
      <c r="GA47" s="108"/>
      <c r="GB47" s="108"/>
      <c r="GC47" s="108"/>
      <c r="GD47" s="108"/>
      <c r="GE47" s="108"/>
      <c r="GF47" s="108"/>
      <c r="GG47" s="108"/>
      <c r="GH47" s="108"/>
      <c r="GI47" s="108"/>
      <c r="GJ47" s="108"/>
      <c r="GK47" s="108"/>
      <c r="GL47" s="108"/>
      <c r="GM47" s="108"/>
      <c r="GN47" s="108"/>
      <c r="GO47" s="108"/>
      <c r="GP47" s="108"/>
      <c r="GQ47" s="108"/>
      <c r="GR47" s="108"/>
      <c r="GS47" s="108"/>
      <c r="GT47" s="108"/>
      <c r="GU47" s="108"/>
      <c r="GV47" s="108"/>
      <c r="GW47" s="108"/>
      <c r="GX47" s="108"/>
      <c r="GY47" s="108"/>
      <c r="GZ47" s="108"/>
      <c r="HA47" s="108"/>
      <c r="HB47" s="108"/>
      <c r="HC47" s="108"/>
      <c r="HD47" s="108"/>
      <c r="HE47" s="108"/>
      <c r="HF47" s="108"/>
      <c r="HG47" s="108"/>
      <c r="HH47" s="108"/>
      <c r="HI47" s="108"/>
      <c r="HJ47" s="108"/>
      <c r="HK47" s="108"/>
      <c r="HL47" s="108"/>
      <c r="HM47" s="108"/>
      <c r="HN47" s="108"/>
      <c r="HO47" s="108"/>
      <c r="HP47" s="108"/>
      <c r="HQ47" s="108"/>
      <c r="HR47" s="108"/>
      <c r="HS47" s="108"/>
      <c r="HT47" s="108"/>
      <c r="HU47" s="108"/>
      <c r="HV47" s="108"/>
      <c r="HW47" s="108"/>
      <c r="HX47" s="108"/>
      <c r="HY47" s="108"/>
      <c r="HZ47" s="108"/>
      <c r="IA47" s="108"/>
      <c r="IB47" s="108"/>
      <c r="IC47" s="108"/>
      <c r="ID47" s="108"/>
      <c r="IE47" s="108"/>
      <c r="IF47" s="108"/>
      <c r="IG47" s="108"/>
      <c r="IH47" s="108"/>
      <c r="II47" s="108"/>
      <c r="IJ47" s="108"/>
      <c r="IK47" s="108"/>
      <c r="IL47" s="108"/>
      <c r="IM47" s="108"/>
      <c r="IN47" s="108"/>
      <c r="IO47" s="108"/>
      <c r="IP47" s="108"/>
      <c r="IQ47" s="108"/>
      <c r="IR47" s="108"/>
      <c r="IS47" s="108"/>
      <c r="IT47" s="108"/>
      <c r="IU47" s="108"/>
    </row>
    <row r="48" spans="1:255" s="109" customFormat="1" ht="12" customHeight="1">
      <c r="A48" s="107"/>
      <c r="B48" s="43" t="s">
        <v>92</v>
      </c>
      <c r="C48" s="44" t="s">
        <v>58</v>
      </c>
      <c r="D48" s="44">
        <v>150</v>
      </c>
      <c r="E48" s="44" t="s">
        <v>93</v>
      </c>
      <c r="F48" s="45">
        <v>5855</v>
      </c>
      <c r="G48" s="45">
        <f t="shared" si="1"/>
        <v>878250</v>
      </c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</row>
    <row r="49" spans="1:255" s="109" customFormat="1" ht="12" customHeight="1">
      <c r="A49" s="107"/>
      <c r="B49" s="43" t="s">
        <v>94</v>
      </c>
      <c r="C49" s="44" t="s">
        <v>84</v>
      </c>
      <c r="D49" s="44">
        <v>5</v>
      </c>
      <c r="E49" s="44" t="s">
        <v>95</v>
      </c>
      <c r="F49" s="45">
        <v>12666</v>
      </c>
      <c r="G49" s="45">
        <f t="shared" si="1"/>
        <v>63330</v>
      </c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108"/>
      <c r="EQ49" s="108"/>
      <c r="ER49" s="108"/>
      <c r="ES49" s="108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8"/>
      <c r="FE49" s="108"/>
      <c r="FF49" s="108"/>
      <c r="FG49" s="108"/>
      <c r="FH49" s="108"/>
      <c r="FI49" s="108"/>
      <c r="FJ49" s="108"/>
      <c r="FK49" s="108"/>
      <c r="FL49" s="108"/>
      <c r="FM49" s="108"/>
      <c r="FN49" s="108"/>
      <c r="FO49" s="108"/>
      <c r="FP49" s="108"/>
      <c r="FQ49" s="108"/>
      <c r="FR49" s="108"/>
      <c r="FS49" s="108"/>
      <c r="FT49" s="108"/>
      <c r="FU49" s="108"/>
      <c r="FV49" s="108"/>
      <c r="FW49" s="108"/>
      <c r="FX49" s="108"/>
      <c r="FY49" s="108"/>
      <c r="FZ49" s="108"/>
      <c r="GA49" s="108"/>
      <c r="GB49" s="108"/>
      <c r="GC49" s="108"/>
      <c r="GD49" s="108"/>
      <c r="GE49" s="108"/>
      <c r="GF49" s="108"/>
      <c r="GG49" s="108"/>
      <c r="GH49" s="108"/>
      <c r="GI49" s="108"/>
      <c r="GJ49" s="108"/>
      <c r="GK49" s="108"/>
      <c r="GL49" s="108"/>
      <c r="GM49" s="108"/>
      <c r="GN49" s="108"/>
      <c r="GO49" s="108"/>
      <c r="GP49" s="108"/>
      <c r="GQ49" s="108"/>
      <c r="GR49" s="108"/>
      <c r="GS49" s="108"/>
      <c r="GT49" s="108"/>
      <c r="GU49" s="108"/>
      <c r="GV49" s="108"/>
      <c r="GW49" s="108"/>
      <c r="GX49" s="108"/>
      <c r="GY49" s="108"/>
      <c r="GZ49" s="108"/>
      <c r="HA49" s="108"/>
      <c r="HB49" s="108"/>
      <c r="HC49" s="108"/>
      <c r="HD49" s="108"/>
      <c r="HE49" s="108"/>
      <c r="HF49" s="108"/>
      <c r="HG49" s="108"/>
      <c r="HH49" s="108"/>
      <c r="HI49" s="108"/>
      <c r="HJ49" s="108"/>
      <c r="HK49" s="108"/>
      <c r="HL49" s="108"/>
      <c r="HM49" s="108"/>
      <c r="HN49" s="108"/>
      <c r="HO49" s="108"/>
      <c r="HP49" s="108"/>
      <c r="HQ49" s="108"/>
      <c r="HR49" s="108"/>
      <c r="HS49" s="108"/>
      <c r="HT49" s="108"/>
      <c r="HU49" s="108"/>
      <c r="HV49" s="108"/>
      <c r="HW49" s="108"/>
      <c r="HX49" s="108"/>
      <c r="HY49" s="108"/>
      <c r="HZ49" s="108"/>
      <c r="IA49" s="108"/>
      <c r="IB49" s="108"/>
      <c r="IC49" s="108"/>
      <c r="ID49" s="108"/>
      <c r="IE49" s="108"/>
      <c r="IF49" s="108"/>
      <c r="IG49" s="108"/>
      <c r="IH49" s="108"/>
      <c r="II49" s="108"/>
      <c r="IJ49" s="108"/>
      <c r="IK49" s="108"/>
      <c r="IL49" s="108"/>
      <c r="IM49" s="108"/>
      <c r="IN49" s="108"/>
      <c r="IO49" s="108"/>
      <c r="IP49" s="108"/>
      <c r="IQ49" s="108"/>
      <c r="IR49" s="108"/>
      <c r="IS49" s="108"/>
      <c r="IT49" s="108"/>
      <c r="IU49" s="108"/>
    </row>
    <row r="50" spans="1:255" s="109" customFormat="1" ht="12" customHeight="1">
      <c r="A50" s="107"/>
      <c r="B50" s="43" t="s">
        <v>96</v>
      </c>
      <c r="C50" s="44" t="s">
        <v>84</v>
      </c>
      <c r="D50" s="44">
        <v>25</v>
      </c>
      <c r="E50" s="44" t="s">
        <v>97</v>
      </c>
      <c r="F50" s="45">
        <v>2280</v>
      </c>
      <c r="G50" s="45">
        <f>D50*F50</f>
        <v>57000</v>
      </c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  <c r="EO50" s="108"/>
      <c r="EP50" s="108"/>
      <c r="EQ50" s="108"/>
      <c r="ER50" s="108"/>
      <c r="ES50" s="108"/>
      <c r="ET50" s="108"/>
      <c r="EU50" s="108"/>
      <c r="EV50" s="108"/>
      <c r="EW50" s="108"/>
      <c r="EX50" s="108"/>
      <c r="EY50" s="108"/>
      <c r="EZ50" s="108"/>
      <c r="FA50" s="108"/>
      <c r="FB50" s="108"/>
      <c r="FC50" s="108"/>
      <c r="FD50" s="108"/>
      <c r="FE50" s="108"/>
      <c r="FF50" s="108"/>
      <c r="FG50" s="108"/>
      <c r="FH50" s="108"/>
      <c r="FI50" s="108"/>
      <c r="FJ50" s="108"/>
      <c r="FK50" s="108"/>
      <c r="FL50" s="108"/>
      <c r="FM50" s="108"/>
      <c r="FN50" s="108"/>
      <c r="FO50" s="108"/>
      <c r="FP50" s="108"/>
      <c r="FQ50" s="108"/>
      <c r="FR50" s="108"/>
      <c r="FS50" s="108"/>
      <c r="FT50" s="108"/>
      <c r="FU50" s="108"/>
      <c r="FV50" s="108"/>
      <c r="FW50" s="108"/>
      <c r="FX50" s="108"/>
      <c r="FY50" s="108"/>
      <c r="FZ50" s="108"/>
      <c r="GA50" s="108"/>
      <c r="GB50" s="108"/>
      <c r="GC50" s="108"/>
      <c r="GD50" s="108"/>
      <c r="GE50" s="108"/>
      <c r="GF50" s="108"/>
      <c r="GG50" s="108"/>
      <c r="GH50" s="108"/>
      <c r="GI50" s="108"/>
      <c r="GJ50" s="108"/>
      <c r="GK50" s="108"/>
      <c r="GL50" s="108"/>
      <c r="GM50" s="108"/>
      <c r="GN50" s="108"/>
      <c r="GO50" s="108"/>
      <c r="GP50" s="108"/>
      <c r="GQ50" s="108"/>
      <c r="GR50" s="108"/>
      <c r="GS50" s="108"/>
      <c r="GT50" s="108"/>
      <c r="GU50" s="108"/>
      <c r="GV50" s="108"/>
      <c r="GW50" s="108"/>
      <c r="GX50" s="108"/>
      <c r="GY50" s="108"/>
      <c r="GZ50" s="108"/>
      <c r="HA50" s="108"/>
      <c r="HB50" s="108"/>
      <c r="HC50" s="108"/>
      <c r="HD50" s="108"/>
      <c r="HE50" s="108"/>
      <c r="HF50" s="108"/>
      <c r="HG50" s="108"/>
      <c r="HH50" s="108"/>
      <c r="HI50" s="108"/>
      <c r="HJ50" s="108"/>
      <c r="HK50" s="108"/>
      <c r="HL50" s="108"/>
      <c r="HM50" s="108"/>
      <c r="HN50" s="108"/>
      <c r="HO50" s="108"/>
      <c r="HP50" s="108"/>
      <c r="HQ50" s="108"/>
      <c r="HR50" s="108"/>
      <c r="HS50" s="108"/>
      <c r="HT50" s="108"/>
      <c r="HU50" s="108"/>
      <c r="HV50" s="108"/>
      <c r="HW50" s="108"/>
      <c r="HX50" s="108"/>
      <c r="HY50" s="108"/>
      <c r="HZ50" s="108"/>
      <c r="IA50" s="108"/>
      <c r="IB50" s="108"/>
      <c r="IC50" s="108"/>
      <c r="ID50" s="108"/>
      <c r="IE50" s="108"/>
      <c r="IF50" s="108"/>
      <c r="IG50" s="108"/>
      <c r="IH50" s="108"/>
      <c r="II50" s="108"/>
      <c r="IJ50" s="108"/>
      <c r="IK50" s="108"/>
      <c r="IL50" s="108"/>
      <c r="IM50" s="108"/>
      <c r="IN50" s="108"/>
      <c r="IO50" s="108"/>
      <c r="IP50" s="108"/>
      <c r="IQ50" s="108"/>
      <c r="IR50" s="108"/>
      <c r="IS50" s="108"/>
      <c r="IT50" s="108"/>
      <c r="IU50" s="108"/>
    </row>
    <row r="51" spans="1:255" s="109" customFormat="1" ht="12" customHeight="1">
      <c r="A51" s="107"/>
      <c r="B51" s="43" t="s">
        <v>122</v>
      </c>
      <c r="C51" s="44" t="s">
        <v>58</v>
      </c>
      <c r="D51" s="44">
        <v>150</v>
      </c>
      <c r="E51" s="44" t="s">
        <v>97</v>
      </c>
      <c r="F51" s="45">
        <f>60000/25</f>
        <v>2400</v>
      </c>
      <c r="G51" s="45">
        <f>D51*F51</f>
        <v>360000</v>
      </c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  <c r="EO51" s="108"/>
      <c r="EP51" s="108"/>
      <c r="EQ51" s="108"/>
      <c r="ER51" s="108"/>
      <c r="ES51" s="108"/>
      <c r="ET51" s="108"/>
      <c r="EU51" s="108"/>
      <c r="EV51" s="108"/>
      <c r="EW51" s="108"/>
      <c r="EX51" s="108"/>
      <c r="EY51" s="108"/>
      <c r="EZ51" s="108"/>
      <c r="FA51" s="108"/>
      <c r="FB51" s="108"/>
      <c r="FC51" s="108"/>
      <c r="FD51" s="108"/>
      <c r="FE51" s="108"/>
      <c r="FF51" s="108"/>
      <c r="FG51" s="108"/>
      <c r="FH51" s="108"/>
      <c r="FI51" s="108"/>
      <c r="FJ51" s="108"/>
      <c r="FK51" s="108"/>
      <c r="FL51" s="108"/>
      <c r="FM51" s="108"/>
      <c r="FN51" s="108"/>
      <c r="FO51" s="108"/>
      <c r="FP51" s="108"/>
      <c r="FQ51" s="108"/>
      <c r="FR51" s="108"/>
      <c r="FS51" s="108"/>
      <c r="FT51" s="108"/>
      <c r="FU51" s="108"/>
      <c r="FV51" s="108"/>
      <c r="FW51" s="108"/>
      <c r="FX51" s="108"/>
      <c r="FY51" s="108"/>
      <c r="FZ51" s="108"/>
      <c r="GA51" s="108"/>
      <c r="GB51" s="108"/>
      <c r="GC51" s="108"/>
      <c r="GD51" s="108"/>
      <c r="GE51" s="108"/>
      <c r="GF51" s="108"/>
      <c r="GG51" s="108"/>
      <c r="GH51" s="108"/>
      <c r="GI51" s="108"/>
      <c r="GJ51" s="108"/>
      <c r="GK51" s="108"/>
      <c r="GL51" s="108"/>
      <c r="GM51" s="108"/>
      <c r="GN51" s="108"/>
      <c r="GO51" s="108"/>
      <c r="GP51" s="108"/>
      <c r="GQ51" s="108"/>
      <c r="GR51" s="108"/>
      <c r="GS51" s="108"/>
      <c r="GT51" s="108"/>
      <c r="GU51" s="108"/>
      <c r="GV51" s="108"/>
      <c r="GW51" s="108"/>
      <c r="GX51" s="108"/>
      <c r="GY51" s="108"/>
      <c r="GZ51" s="108"/>
      <c r="HA51" s="108"/>
      <c r="HB51" s="108"/>
      <c r="HC51" s="108"/>
      <c r="HD51" s="108"/>
      <c r="HE51" s="108"/>
      <c r="HF51" s="108"/>
      <c r="HG51" s="108"/>
      <c r="HH51" s="108"/>
      <c r="HI51" s="108"/>
      <c r="HJ51" s="108"/>
      <c r="HK51" s="108"/>
      <c r="HL51" s="108"/>
      <c r="HM51" s="108"/>
      <c r="HN51" s="108"/>
      <c r="HO51" s="108"/>
      <c r="HP51" s="108"/>
      <c r="HQ51" s="108"/>
      <c r="HR51" s="108"/>
      <c r="HS51" s="108"/>
      <c r="HT51" s="108"/>
      <c r="HU51" s="108"/>
      <c r="HV51" s="108"/>
      <c r="HW51" s="108"/>
      <c r="HX51" s="108"/>
      <c r="HY51" s="108"/>
      <c r="HZ51" s="108"/>
      <c r="IA51" s="108"/>
      <c r="IB51" s="108"/>
      <c r="IC51" s="108"/>
      <c r="ID51" s="108"/>
      <c r="IE51" s="108"/>
      <c r="IF51" s="108"/>
      <c r="IG51" s="108"/>
      <c r="IH51" s="108"/>
      <c r="II51" s="108"/>
      <c r="IJ51" s="108"/>
      <c r="IK51" s="108"/>
      <c r="IL51" s="108"/>
      <c r="IM51" s="108"/>
      <c r="IN51" s="108"/>
      <c r="IO51" s="108"/>
      <c r="IP51" s="108"/>
      <c r="IQ51" s="108"/>
      <c r="IR51" s="108"/>
      <c r="IS51" s="108"/>
      <c r="IT51" s="108"/>
      <c r="IU51" s="108"/>
    </row>
    <row r="52" spans="1:255" s="109" customFormat="1" ht="12" customHeight="1">
      <c r="A52" s="107"/>
      <c r="B52" s="43" t="s">
        <v>123</v>
      </c>
      <c r="C52" s="44" t="s">
        <v>58</v>
      </c>
      <c r="D52" s="44">
        <v>150</v>
      </c>
      <c r="E52" s="44" t="s">
        <v>97</v>
      </c>
      <c r="F52" s="45">
        <f>65450/25</f>
        <v>2618</v>
      </c>
      <c r="G52" s="45">
        <f>D52*F52</f>
        <v>392700</v>
      </c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8"/>
      <c r="FG52" s="108"/>
      <c r="FH52" s="108"/>
      <c r="FI52" s="108"/>
      <c r="FJ52" s="108"/>
      <c r="FK52" s="108"/>
      <c r="FL52" s="108"/>
      <c r="FM52" s="108"/>
      <c r="FN52" s="108"/>
      <c r="FO52" s="108"/>
      <c r="FP52" s="108"/>
      <c r="FQ52" s="108"/>
      <c r="FR52" s="108"/>
      <c r="FS52" s="108"/>
      <c r="FT52" s="108"/>
      <c r="FU52" s="108"/>
      <c r="FV52" s="108"/>
      <c r="FW52" s="108"/>
      <c r="FX52" s="108"/>
      <c r="FY52" s="108"/>
      <c r="FZ52" s="108"/>
      <c r="GA52" s="108"/>
      <c r="GB52" s="108"/>
      <c r="GC52" s="108"/>
      <c r="GD52" s="108"/>
      <c r="GE52" s="108"/>
      <c r="GF52" s="108"/>
      <c r="GG52" s="108"/>
      <c r="GH52" s="108"/>
      <c r="GI52" s="108"/>
      <c r="GJ52" s="108"/>
      <c r="GK52" s="108"/>
      <c r="GL52" s="108"/>
      <c r="GM52" s="108"/>
      <c r="GN52" s="108"/>
      <c r="GO52" s="108"/>
      <c r="GP52" s="108"/>
      <c r="GQ52" s="108"/>
      <c r="GR52" s="108"/>
      <c r="GS52" s="108"/>
      <c r="GT52" s="108"/>
      <c r="GU52" s="108"/>
      <c r="GV52" s="108"/>
      <c r="GW52" s="108"/>
      <c r="GX52" s="108"/>
      <c r="GY52" s="108"/>
      <c r="GZ52" s="108"/>
      <c r="HA52" s="108"/>
      <c r="HB52" s="108"/>
      <c r="HC52" s="108"/>
      <c r="HD52" s="108"/>
      <c r="HE52" s="108"/>
      <c r="HF52" s="108"/>
      <c r="HG52" s="108"/>
      <c r="HH52" s="108"/>
      <c r="HI52" s="108"/>
      <c r="HJ52" s="108"/>
      <c r="HK52" s="108"/>
      <c r="HL52" s="108"/>
      <c r="HM52" s="108"/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/>
      <c r="IK52" s="108"/>
      <c r="IL52" s="108"/>
      <c r="IM52" s="108"/>
      <c r="IN52" s="108"/>
      <c r="IO52" s="108"/>
      <c r="IP52" s="108"/>
      <c r="IQ52" s="108"/>
      <c r="IR52" s="108"/>
      <c r="IS52" s="108"/>
      <c r="IT52" s="108"/>
      <c r="IU52" s="108"/>
    </row>
    <row r="53" spans="1:255" s="109" customFormat="1" ht="12" customHeight="1">
      <c r="A53" s="107"/>
      <c r="B53" s="43" t="s">
        <v>124</v>
      </c>
      <c r="C53" s="44" t="s">
        <v>58</v>
      </c>
      <c r="D53" s="44">
        <v>6</v>
      </c>
      <c r="E53" s="44" t="s">
        <v>97</v>
      </c>
      <c r="F53" s="45">
        <f>26020/25</f>
        <v>1040.8</v>
      </c>
      <c r="G53" s="45">
        <f>D53*F53</f>
        <v>6244.7999999999993</v>
      </c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  <c r="EO53" s="108"/>
      <c r="EP53" s="108"/>
      <c r="EQ53" s="108"/>
      <c r="ER53" s="108"/>
      <c r="ES53" s="108"/>
      <c r="ET53" s="108"/>
      <c r="EU53" s="108"/>
      <c r="EV53" s="108"/>
      <c r="EW53" s="108"/>
      <c r="EX53" s="108"/>
      <c r="EY53" s="108"/>
      <c r="EZ53" s="108"/>
      <c r="FA53" s="108"/>
      <c r="FB53" s="108"/>
      <c r="FC53" s="108"/>
      <c r="FD53" s="108"/>
      <c r="FE53" s="108"/>
      <c r="FF53" s="108"/>
      <c r="FG53" s="108"/>
      <c r="FH53" s="108"/>
      <c r="FI53" s="108"/>
      <c r="FJ53" s="108"/>
      <c r="FK53" s="108"/>
      <c r="FL53" s="108"/>
      <c r="FM53" s="108"/>
      <c r="FN53" s="108"/>
      <c r="FO53" s="108"/>
      <c r="FP53" s="108"/>
      <c r="FQ53" s="108"/>
      <c r="FR53" s="108"/>
      <c r="FS53" s="108"/>
      <c r="FT53" s="108"/>
      <c r="FU53" s="108"/>
      <c r="FV53" s="108"/>
      <c r="FW53" s="108"/>
      <c r="FX53" s="108"/>
      <c r="FY53" s="108"/>
      <c r="FZ53" s="108"/>
      <c r="GA53" s="108"/>
      <c r="GB53" s="108"/>
      <c r="GC53" s="108"/>
      <c r="GD53" s="108"/>
      <c r="GE53" s="108"/>
      <c r="GF53" s="108"/>
      <c r="GG53" s="108"/>
      <c r="GH53" s="108"/>
      <c r="GI53" s="108"/>
      <c r="GJ53" s="108"/>
      <c r="GK53" s="108"/>
      <c r="GL53" s="108"/>
      <c r="GM53" s="108"/>
      <c r="GN53" s="108"/>
      <c r="GO53" s="108"/>
      <c r="GP53" s="108"/>
      <c r="GQ53" s="108"/>
      <c r="GR53" s="108"/>
      <c r="GS53" s="108"/>
      <c r="GT53" s="108"/>
      <c r="GU53" s="108"/>
      <c r="GV53" s="108"/>
      <c r="GW53" s="108"/>
      <c r="GX53" s="108"/>
      <c r="GY53" s="108"/>
      <c r="GZ53" s="108"/>
      <c r="HA53" s="108"/>
      <c r="HB53" s="108"/>
      <c r="HC53" s="108"/>
      <c r="HD53" s="108"/>
      <c r="HE53" s="108"/>
      <c r="HF53" s="108"/>
      <c r="HG53" s="108"/>
      <c r="HH53" s="108"/>
      <c r="HI53" s="108"/>
      <c r="HJ53" s="108"/>
      <c r="HK53" s="108"/>
      <c r="HL53" s="108"/>
      <c r="HM53" s="108"/>
      <c r="HN53" s="108"/>
      <c r="HO53" s="108"/>
      <c r="HP53" s="108"/>
      <c r="HQ53" s="108"/>
      <c r="HR53" s="108"/>
      <c r="HS53" s="108"/>
      <c r="HT53" s="108"/>
      <c r="HU53" s="108"/>
      <c r="HV53" s="108"/>
      <c r="HW53" s="108"/>
      <c r="HX53" s="108"/>
      <c r="HY53" s="108"/>
      <c r="HZ53" s="108"/>
      <c r="IA53" s="108"/>
      <c r="IB53" s="108"/>
      <c r="IC53" s="108"/>
      <c r="ID53" s="108"/>
      <c r="IE53" s="108"/>
      <c r="IF53" s="108"/>
      <c r="IG53" s="108"/>
      <c r="IH53" s="108"/>
      <c r="II53" s="108"/>
      <c r="IJ53" s="108"/>
      <c r="IK53" s="108"/>
      <c r="IL53" s="108"/>
      <c r="IM53" s="108"/>
      <c r="IN53" s="108"/>
      <c r="IO53" s="108"/>
      <c r="IP53" s="108"/>
      <c r="IQ53" s="108"/>
      <c r="IR53" s="108"/>
      <c r="IS53" s="108"/>
      <c r="IT53" s="108"/>
      <c r="IU53" s="108"/>
    </row>
    <row r="54" spans="1:255" s="109" customFormat="1" ht="12" customHeight="1">
      <c r="A54" s="107"/>
      <c r="B54" s="43" t="s">
        <v>98</v>
      </c>
      <c r="C54" s="44" t="s">
        <v>58</v>
      </c>
      <c r="D54" s="44">
        <v>600</v>
      </c>
      <c r="E54" s="44" t="s">
        <v>99</v>
      </c>
      <c r="F54" s="45">
        <v>5855</v>
      </c>
      <c r="G54" s="45">
        <f t="shared" si="1"/>
        <v>3513000</v>
      </c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8"/>
      <c r="GA54" s="108"/>
      <c r="GB54" s="108"/>
      <c r="GC54" s="108"/>
      <c r="GD54" s="108"/>
      <c r="GE54" s="108"/>
      <c r="GF54" s="108"/>
      <c r="GG54" s="108"/>
      <c r="GH54" s="108"/>
      <c r="GI54" s="108"/>
      <c r="GJ54" s="108"/>
      <c r="GK54" s="108"/>
      <c r="GL54" s="108"/>
      <c r="GM54" s="108"/>
      <c r="GN54" s="108"/>
      <c r="GO54" s="108"/>
      <c r="GP54" s="108"/>
      <c r="GQ54" s="108"/>
      <c r="GR54" s="108"/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8"/>
      <c r="HG54" s="108"/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8"/>
      <c r="HV54" s="108"/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8"/>
      <c r="IK54" s="108"/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</row>
    <row r="55" spans="1:255" s="109" customFormat="1" ht="12" customHeight="1">
      <c r="A55" s="107"/>
      <c r="B55" s="43" t="s">
        <v>128</v>
      </c>
      <c r="C55" s="44" t="s">
        <v>84</v>
      </c>
      <c r="D55" s="44">
        <v>1.3</v>
      </c>
      <c r="E55" s="44" t="s">
        <v>99</v>
      </c>
      <c r="F55" s="45">
        <v>64000</v>
      </c>
      <c r="G55" s="45">
        <f t="shared" si="1"/>
        <v>83200</v>
      </c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  <c r="EO55" s="108"/>
      <c r="EP55" s="108"/>
      <c r="EQ55" s="108"/>
      <c r="ER55" s="108"/>
      <c r="ES55" s="108"/>
      <c r="ET55" s="108"/>
      <c r="EU55" s="108"/>
      <c r="EV55" s="108"/>
      <c r="EW55" s="108"/>
      <c r="EX55" s="108"/>
      <c r="EY55" s="108"/>
      <c r="EZ55" s="108"/>
      <c r="FA55" s="108"/>
      <c r="FB55" s="108"/>
      <c r="FC55" s="108"/>
      <c r="FD55" s="108"/>
      <c r="FE55" s="108"/>
      <c r="FF55" s="108"/>
      <c r="FG55" s="108"/>
      <c r="FH55" s="108"/>
      <c r="FI55" s="108"/>
      <c r="FJ55" s="108"/>
      <c r="FK55" s="108"/>
      <c r="FL55" s="108"/>
      <c r="FM55" s="108"/>
      <c r="FN55" s="108"/>
      <c r="FO55" s="108"/>
      <c r="FP55" s="108"/>
      <c r="FQ55" s="108"/>
      <c r="FR55" s="108"/>
      <c r="FS55" s="108"/>
      <c r="FT55" s="108"/>
      <c r="FU55" s="108"/>
      <c r="FV55" s="108"/>
      <c r="FW55" s="108"/>
      <c r="FX55" s="108"/>
      <c r="FY55" s="108"/>
      <c r="FZ55" s="108"/>
      <c r="GA55" s="108"/>
      <c r="GB55" s="108"/>
      <c r="GC55" s="108"/>
      <c r="GD55" s="108"/>
      <c r="GE55" s="108"/>
      <c r="GF55" s="108"/>
      <c r="GG55" s="108"/>
      <c r="GH55" s="108"/>
      <c r="GI55" s="108"/>
      <c r="GJ55" s="108"/>
      <c r="GK55" s="108"/>
      <c r="GL55" s="108"/>
      <c r="GM55" s="108"/>
      <c r="GN55" s="108"/>
      <c r="GO55" s="108"/>
      <c r="GP55" s="108"/>
      <c r="GQ55" s="108"/>
      <c r="GR55" s="108"/>
      <c r="GS55" s="108"/>
      <c r="GT55" s="108"/>
      <c r="GU55" s="108"/>
      <c r="GV55" s="108"/>
      <c r="GW55" s="108"/>
      <c r="GX55" s="108"/>
      <c r="GY55" s="108"/>
      <c r="GZ55" s="108"/>
      <c r="HA55" s="108"/>
      <c r="HB55" s="108"/>
      <c r="HC55" s="108"/>
      <c r="HD55" s="108"/>
      <c r="HE55" s="108"/>
      <c r="HF55" s="108"/>
      <c r="HG55" s="108"/>
      <c r="HH55" s="108"/>
      <c r="HI55" s="108"/>
      <c r="HJ55" s="108"/>
      <c r="HK55" s="108"/>
      <c r="HL55" s="108"/>
      <c r="HM55" s="108"/>
      <c r="HN55" s="108"/>
      <c r="HO55" s="108"/>
      <c r="HP55" s="108"/>
      <c r="HQ55" s="108"/>
      <c r="HR55" s="108"/>
      <c r="HS55" s="108"/>
      <c r="HT55" s="108"/>
      <c r="HU55" s="108"/>
      <c r="HV55" s="108"/>
      <c r="HW55" s="108"/>
      <c r="HX55" s="108"/>
      <c r="HY55" s="108"/>
      <c r="HZ55" s="108"/>
      <c r="IA55" s="108"/>
      <c r="IB55" s="108"/>
      <c r="IC55" s="108"/>
      <c r="ID55" s="108"/>
      <c r="IE55" s="108"/>
      <c r="IF55" s="108"/>
      <c r="IG55" s="108"/>
      <c r="IH55" s="108"/>
      <c r="II55" s="108"/>
      <c r="IJ55" s="108"/>
      <c r="IK55" s="108"/>
      <c r="IL55" s="108"/>
      <c r="IM55" s="108"/>
      <c r="IN55" s="108"/>
      <c r="IO55" s="108"/>
      <c r="IP55" s="108"/>
      <c r="IQ55" s="108"/>
      <c r="IR55" s="108"/>
      <c r="IS55" s="108"/>
      <c r="IT55" s="108"/>
      <c r="IU55" s="108"/>
    </row>
    <row r="56" spans="1:255" s="109" customFormat="1" ht="12" customHeight="1">
      <c r="A56" s="107"/>
      <c r="B56" s="43" t="s">
        <v>129</v>
      </c>
      <c r="C56" s="44" t="s">
        <v>84</v>
      </c>
      <c r="D56" s="44">
        <v>1.6</v>
      </c>
      <c r="E56" s="44" t="s">
        <v>99</v>
      </c>
      <c r="F56" s="45">
        <v>21500</v>
      </c>
      <c r="G56" s="45">
        <f t="shared" si="1"/>
        <v>34400</v>
      </c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108"/>
      <c r="EQ56" s="108"/>
      <c r="ER56" s="108"/>
      <c r="ES56" s="108"/>
      <c r="ET56" s="108"/>
      <c r="EU56" s="108"/>
      <c r="EV56" s="108"/>
      <c r="EW56" s="108"/>
      <c r="EX56" s="108"/>
      <c r="EY56" s="108"/>
      <c r="EZ56" s="108"/>
      <c r="FA56" s="108"/>
      <c r="FB56" s="108"/>
      <c r="FC56" s="108"/>
      <c r="FD56" s="108"/>
      <c r="FE56" s="108"/>
      <c r="FF56" s="108"/>
      <c r="FG56" s="108"/>
      <c r="FH56" s="108"/>
      <c r="FI56" s="108"/>
      <c r="FJ56" s="108"/>
      <c r="FK56" s="108"/>
      <c r="FL56" s="108"/>
      <c r="FM56" s="108"/>
      <c r="FN56" s="108"/>
      <c r="FO56" s="108"/>
      <c r="FP56" s="108"/>
      <c r="FQ56" s="108"/>
      <c r="FR56" s="108"/>
      <c r="FS56" s="108"/>
      <c r="FT56" s="108"/>
      <c r="FU56" s="108"/>
      <c r="FV56" s="108"/>
      <c r="FW56" s="108"/>
      <c r="FX56" s="108"/>
      <c r="FY56" s="108"/>
      <c r="FZ56" s="108"/>
      <c r="GA56" s="108"/>
      <c r="GB56" s="108"/>
      <c r="GC56" s="108"/>
      <c r="GD56" s="108"/>
      <c r="GE56" s="108"/>
      <c r="GF56" s="108"/>
      <c r="GG56" s="108"/>
      <c r="GH56" s="108"/>
      <c r="GI56" s="108"/>
      <c r="GJ56" s="108"/>
      <c r="GK56" s="108"/>
      <c r="GL56" s="108"/>
      <c r="GM56" s="108"/>
      <c r="GN56" s="108"/>
      <c r="GO56" s="108"/>
      <c r="GP56" s="108"/>
      <c r="GQ56" s="108"/>
      <c r="GR56" s="108"/>
      <c r="GS56" s="108"/>
      <c r="GT56" s="108"/>
      <c r="GU56" s="108"/>
      <c r="GV56" s="108"/>
      <c r="GW56" s="108"/>
      <c r="GX56" s="108"/>
      <c r="GY56" s="108"/>
      <c r="GZ56" s="108"/>
      <c r="HA56" s="108"/>
      <c r="HB56" s="108"/>
      <c r="HC56" s="108"/>
      <c r="HD56" s="108"/>
      <c r="HE56" s="108"/>
      <c r="HF56" s="108"/>
      <c r="HG56" s="108"/>
      <c r="HH56" s="108"/>
      <c r="HI56" s="108"/>
      <c r="HJ56" s="108"/>
      <c r="HK56" s="108"/>
      <c r="HL56" s="108"/>
      <c r="HM56" s="108"/>
      <c r="HN56" s="108"/>
      <c r="HO56" s="108"/>
      <c r="HP56" s="108"/>
      <c r="HQ56" s="108"/>
      <c r="HR56" s="108"/>
      <c r="HS56" s="108"/>
      <c r="HT56" s="108"/>
      <c r="HU56" s="108"/>
      <c r="HV56" s="108"/>
      <c r="HW56" s="108"/>
      <c r="HX56" s="108"/>
      <c r="HY56" s="108"/>
      <c r="HZ56" s="108"/>
      <c r="IA56" s="108"/>
      <c r="IB56" s="108"/>
      <c r="IC56" s="108"/>
      <c r="ID56" s="108"/>
      <c r="IE56" s="108"/>
      <c r="IF56" s="108"/>
      <c r="IG56" s="108"/>
      <c r="IH56" s="108"/>
      <c r="II56" s="108"/>
      <c r="IJ56" s="108"/>
      <c r="IK56" s="108"/>
      <c r="IL56" s="108"/>
      <c r="IM56" s="108"/>
      <c r="IN56" s="108"/>
      <c r="IO56" s="108"/>
      <c r="IP56" s="108"/>
      <c r="IQ56" s="108"/>
      <c r="IR56" s="108"/>
      <c r="IS56" s="108"/>
      <c r="IT56" s="108"/>
      <c r="IU56" s="108"/>
    </row>
    <row r="57" spans="1:255" s="109" customFormat="1" ht="12" customHeight="1">
      <c r="A57" s="107"/>
      <c r="B57" s="43" t="s">
        <v>130</v>
      </c>
      <c r="C57" s="44" t="s">
        <v>84</v>
      </c>
      <c r="D57" s="44">
        <v>2.5</v>
      </c>
      <c r="E57" s="44" t="s">
        <v>99</v>
      </c>
      <c r="F57" s="45">
        <f>37940/5</f>
        <v>7588</v>
      </c>
      <c r="G57" s="45">
        <f t="shared" si="1"/>
        <v>18970</v>
      </c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  <c r="EO57" s="108"/>
      <c r="EP57" s="108"/>
      <c r="EQ57" s="108"/>
      <c r="ER57" s="108"/>
      <c r="ES57" s="108"/>
      <c r="ET57" s="108"/>
      <c r="EU57" s="108"/>
      <c r="EV57" s="108"/>
      <c r="EW57" s="108"/>
      <c r="EX57" s="108"/>
      <c r="EY57" s="108"/>
      <c r="EZ57" s="108"/>
      <c r="FA57" s="108"/>
      <c r="FB57" s="108"/>
      <c r="FC57" s="108"/>
      <c r="FD57" s="108"/>
      <c r="FE57" s="108"/>
      <c r="FF57" s="108"/>
      <c r="FG57" s="108"/>
      <c r="FH57" s="108"/>
      <c r="FI57" s="108"/>
      <c r="FJ57" s="108"/>
      <c r="FK57" s="108"/>
      <c r="FL57" s="108"/>
      <c r="FM57" s="108"/>
      <c r="FN57" s="108"/>
      <c r="FO57" s="108"/>
      <c r="FP57" s="108"/>
      <c r="FQ57" s="108"/>
      <c r="FR57" s="108"/>
      <c r="FS57" s="108"/>
      <c r="FT57" s="108"/>
      <c r="FU57" s="108"/>
      <c r="FV57" s="108"/>
      <c r="FW57" s="108"/>
      <c r="FX57" s="108"/>
      <c r="FY57" s="108"/>
      <c r="FZ57" s="108"/>
      <c r="GA57" s="108"/>
      <c r="GB57" s="108"/>
      <c r="GC57" s="108"/>
      <c r="GD57" s="108"/>
      <c r="GE57" s="108"/>
      <c r="GF57" s="108"/>
      <c r="GG57" s="108"/>
      <c r="GH57" s="108"/>
      <c r="GI57" s="108"/>
      <c r="GJ57" s="108"/>
      <c r="GK57" s="108"/>
      <c r="GL57" s="108"/>
      <c r="GM57" s="108"/>
      <c r="GN57" s="108"/>
      <c r="GO57" s="108"/>
      <c r="GP57" s="108"/>
      <c r="GQ57" s="108"/>
      <c r="GR57" s="108"/>
      <c r="GS57" s="108"/>
      <c r="GT57" s="108"/>
      <c r="GU57" s="108"/>
      <c r="GV57" s="108"/>
      <c r="GW57" s="108"/>
      <c r="GX57" s="108"/>
      <c r="GY57" s="108"/>
      <c r="GZ57" s="108"/>
      <c r="HA57" s="108"/>
      <c r="HB57" s="108"/>
      <c r="HC57" s="108"/>
      <c r="HD57" s="108"/>
      <c r="HE57" s="108"/>
      <c r="HF57" s="108"/>
      <c r="HG57" s="108"/>
      <c r="HH57" s="108"/>
      <c r="HI57" s="108"/>
      <c r="HJ57" s="108"/>
      <c r="HK57" s="108"/>
      <c r="HL57" s="108"/>
      <c r="HM57" s="108"/>
      <c r="HN57" s="108"/>
      <c r="HO57" s="108"/>
      <c r="HP57" s="108"/>
      <c r="HQ57" s="108"/>
      <c r="HR57" s="108"/>
      <c r="HS57" s="108"/>
      <c r="HT57" s="108"/>
      <c r="HU57" s="108"/>
      <c r="HV57" s="108"/>
      <c r="HW57" s="108"/>
      <c r="HX57" s="108"/>
      <c r="HY57" s="108"/>
      <c r="HZ57" s="108"/>
      <c r="IA57" s="108"/>
      <c r="IB57" s="108"/>
      <c r="IC57" s="108"/>
      <c r="ID57" s="108"/>
      <c r="IE57" s="108"/>
      <c r="IF57" s="108"/>
      <c r="IG57" s="108"/>
      <c r="IH57" s="108"/>
      <c r="II57" s="108"/>
      <c r="IJ57" s="108"/>
      <c r="IK57" s="108"/>
      <c r="IL57" s="108"/>
      <c r="IM57" s="108"/>
      <c r="IN57" s="108"/>
      <c r="IO57" s="108"/>
      <c r="IP57" s="108"/>
      <c r="IQ57" s="108"/>
      <c r="IR57" s="108"/>
      <c r="IS57" s="108"/>
      <c r="IT57" s="108"/>
      <c r="IU57" s="108"/>
    </row>
    <row r="58" spans="1:255" s="109" customFormat="1" ht="12" customHeight="1">
      <c r="A58" s="107"/>
      <c r="B58" s="43" t="s">
        <v>133</v>
      </c>
      <c r="C58" s="44" t="s">
        <v>84</v>
      </c>
      <c r="D58" s="44">
        <v>2</v>
      </c>
      <c r="E58" s="44" t="s">
        <v>99</v>
      </c>
      <c r="F58" s="45">
        <v>8250</v>
      </c>
      <c r="G58" s="45">
        <f t="shared" si="1"/>
        <v>16500</v>
      </c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  <c r="EO58" s="108"/>
      <c r="EP58" s="108"/>
      <c r="EQ58" s="108"/>
      <c r="ER58" s="108"/>
      <c r="ES58" s="108"/>
      <c r="ET58" s="108"/>
      <c r="EU58" s="108"/>
      <c r="EV58" s="108"/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08"/>
      <c r="FM58" s="108"/>
      <c r="FN58" s="108"/>
      <c r="FO58" s="108"/>
      <c r="FP58" s="108"/>
      <c r="FQ58" s="108"/>
      <c r="FR58" s="108"/>
      <c r="FS58" s="108"/>
      <c r="FT58" s="108"/>
      <c r="FU58" s="108"/>
      <c r="FV58" s="108"/>
      <c r="FW58" s="108"/>
      <c r="FX58" s="108"/>
      <c r="FY58" s="108"/>
      <c r="FZ58" s="108"/>
      <c r="GA58" s="108"/>
      <c r="GB58" s="108"/>
      <c r="GC58" s="108"/>
      <c r="GD58" s="108"/>
      <c r="GE58" s="108"/>
      <c r="GF58" s="108"/>
      <c r="GG58" s="108"/>
      <c r="GH58" s="108"/>
      <c r="GI58" s="108"/>
      <c r="GJ58" s="108"/>
      <c r="GK58" s="108"/>
      <c r="GL58" s="108"/>
      <c r="GM58" s="108"/>
      <c r="GN58" s="108"/>
      <c r="GO58" s="108"/>
      <c r="GP58" s="108"/>
      <c r="GQ58" s="108"/>
      <c r="GR58" s="108"/>
      <c r="GS58" s="108"/>
      <c r="GT58" s="108"/>
      <c r="GU58" s="108"/>
      <c r="GV58" s="108"/>
      <c r="GW58" s="108"/>
      <c r="GX58" s="108"/>
      <c r="GY58" s="108"/>
      <c r="GZ58" s="108"/>
      <c r="HA58" s="108"/>
      <c r="HB58" s="108"/>
      <c r="HC58" s="108"/>
      <c r="HD58" s="108"/>
      <c r="HE58" s="108"/>
      <c r="HF58" s="108"/>
      <c r="HG58" s="108"/>
      <c r="HH58" s="108"/>
      <c r="HI58" s="108"/>
      <c r="HJ58" s="108"/>
      <c r="HK58" s="108"/>
      <c r="HL58" s="108"/>
      <c r="HM58" s="108"/>
      <c r="HN58" s="108"/>
      <c r="HO58" s="108"/>
      <c r="HP58" s="108"/>
      <c r="HQ58" s="108"/>
      <c r="HR58" s="108"/>
      <c r="HS58" s="108"/>
      <c r="HT58" s="108"/>
      <c r="HU58" s="108"/>
      <c r="HV58" s="108"/>
      <c r="HW58" s="108"/>
      <c r="HX58" s="108"/>
      <c r="HY58" s="108"/>
      <c r="HZ58" s="108"/>
      <c r="IA58" s="108"/>
      <c r="IB58" s="108"/>
      <c r="IC58" s="108"/>
      <c r="ID58" s="108"/>
      <c r="IE58" s="108"/>
      <c r="IF58" s="108"/>
      <c r="IG58" s="108"/>
      <c r="IH58" s="108"/>
      <c r="II58" s="108"/>
      <c r="IJ58" s="108"/>
      <c r="IK58" s="108"/>
      <c r="IL58" s="108"/>
      <c r="IM58" s="108"/>
      <c r="IN58" s="108"/>
      <c r="IO58" s="108"/>
      <c r="IP58" s="108"/>
      <c r="IQ58" s="108"/>
      <c r="IR58" s="108"/>
      <c r="IS58" s="108"/>
      <c r="IT58" s="108"/>
      <c r="IU58" s="108"/>
    </row>
    <row r="59" spans="1:255" s="109" customFormat="1" ht="12" customHeight="1">
      <c r="A59" s="107"/>
      <c r="B59" s="43" t="s">
        <v>135</v>
      </c>
      <c r="C59" s="44" t="s">
        <v>58</v>
      </c>
      <c r="D59" s="44">
        <v>20</v>
      </c>
      <c r="E59" s="44" t="s">
        <v>99</v>
      </c>
      <c r="F59" s="45">
        <v>7000</v>
      </c>
      <c r="G59" s="45">
        <f t="shared" si="1"/>
        <v>140000</v>
      </c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  <c r="EO59" s="108"/>
      <c r="EP59" s="108"/>
      <c r="EQ59" s="108"/>
      <c r="ER59" s="108"/>
      <c r="ES59" s="108"/>
      <c r="ET59" s="108"/>
      <c r="EU59" s="108"/>
      <c r="EV59" s="108"/>
      <c r="EW59" s="108"/>
      <c r="EX59" s="108"/>
      <c r="EY59" s="108"/>
      <c r="EZ59" s="108"/>
      <c r="FA59" s="108"/>
      <c r="FB59" s="108"/>
      <c r="FC59" s="108"/>
      <c r="FD59" s="108"/>
      <c r="FE59" s="108"/>
      <c r="FF59" s="108"/>
      <c r="FG59" s="108"/>
      <c r="FH59" s="108"/>
      <c r="FI59" s="108"/>
      <c r="FJ59" s="108"/>
      <c r="FK59" s="108"/>
      <c r="FL59" s="108"/>
      <c r="FM59" s="108"/>
      <c r="FN59" s="108"/>
      <c r="FO59" s="108"/>
      <c r="FP59" s="108"/>
      <c r="FQ59" s="108"/>
      <c r="FR59" s="108"/>
      <c r="FS59" s="108"/>
      <c r="FT59" s="108"/>
      <c r="FU59" s="108"/>
      <c r="FV59" s="108"/>
      <c r="FW59" s="108"/>
      <c r="FX59" s="108"/>
      <c r="FY59" s="108"/>
      <c r="FZ59" s="108"/>
      <c r="GA59" s="108"/>
      <c r="GB59" s="108"/>
      <c r="GC59" s="108"/>
      <c r="GD59" s="108"/>
      <c r="GE59" s="108"/>
      <c r="GF59" s="108"/>
      <c r="GG59" s="108"/>
      <c r="GH59" s="108"/>
      <c r="GI59" s="108"/>
      <c r="GJ59" s="108"/>
      <c r="GK59" s="108"/>
      <c r="GL59" s="108"/>
      <c r="GM59" s="108"/>
      <c r="GN59" s="108"/>
      <c r="GO59" s="108"/>
      <c r="GP59" s="108"/>
      <c r="GQ59" s="108"/>
      <c r="GR59" s="108"/>
      <c r="GS59" s="108"/>
      <c r="GT59" s="108"/>
      <c r="GU59" s="108"/>
      <c r="GV59" s="108"/>
      <c r="GW59" s="108"/>
      <c r="GX59" s="108"/>
      <c r="GY59" s="108"/>
      <c r="GZ59" s="108"/>
      <c r="HA59" s="108"/>
      <c r="HB59" s="108"/>
      <c r="HC59" s="108"/>
      <c r="HD59" s="108"/>
      <c r="HE59" s="108"/>
      <c r="HF59" s="108"/>
      <c r="HG59" s="108"/>
      <c r="HH59" s="108"/>
      <c r="HI59" s="108"/>
      <c r="HJ59" s="108"/>
      <c r="HK59" s="108"/>
      <c r="HL59" s="108"/>
      <c r="HM59" s="108"/>
      <c r="HN59" s="108"/>
      <c r="HO59" s="108"/>
      <c r="HP59" s="108"/>
      <c r="HQ59" s="108"/>
      <c r="HR59" s="108"/>
      <c r="HS59" s="108"/>
      <c r="HT59" s="108"/>
      <c r="HU59" s="108"/>
      <c r="HV59" s="108"/>
      <c r="HW59" s="108"/>
      <c r="HX59" s="108"/>
      <c r="HY59" s="108"/>
      <c r="HZ59" s="108"/>
      <c r="IA59" s="108"/>
      <c r="IB59" s="108"/>
      <c r="IC59" s="108"/>
      <c r="ID59" s="108"/>
      <c r="IE59" s="108"/>
      <c r="IF59" s="108"/>
      <c r="IG59" s="108"/>
      <c r="IH59" s="108"/>
      <c r="II59" s="108"/>
      <c r="IJ59" s="108"/>
      <c r="IK59" s="108"/>
      <c r="IL59" s="108"/>
      <c r="IM59" s="108"/>
      <c r="IN59" s="108"/>
      <c r="IO59" s="108"/>
      <c r="IP59" s="108"/>
      <c r="IQ59" s="108"/>
      <c r="IR59" s="108"/>
      <c r="IS59" s="108"/>
      <c r="IT59" s="108"/>
      <c r="IU59" s="108"/>
    </row>
    <row r="60" spans="1:255" s="109" customFormat="1" ht="12" customHeight="1">
      <c r="A60" s="107"/>
      <c r="B60" s="123" t="s">
        <v>100</v>
      </c>
      <c r="C60" s="44"/>
      <c r="D60" s="44"/>
      <c r="E60" s="44"/>
      <c r="F60" s="45"/>
      <c r="G60" s="45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  <c r="EO60" s="108"/>
      <c r="EP60" s="108"/>
      <c r="EQ60" s="108"/>
      <c r="ER60" s="108"/>
      <c r="ES60" s="108"/>
      <c r="ET60" s="108"/>
      <c r="EU60" s="108"/>
      <c r="EV60" s="108"/>
      <c r="EW60" s="108"/>
      <c r="EX60" s="108"/>
      <c r="EY60" s="108"/>
      <c r="EZ60" s="108"/>
      <c r="FA60" s="108"/>
      <c r="FB60" s="108"/>
      <c r="FC60" s="108"/>
      <c r="FD60" s="108"/>
      <c r="FE60" s="108"/>
      <c r="FF60" s="108"/>
      <c r="FG60" s="108"/>
      <c r="FH60" s="108"/>
      <c r="FI60" s="108"/>
      <c r="FJ60" s="108"/>
      <c r="FK60" s="108"/>
      <c r="FL60" s="108"/>
      <c r="FM60" s="108"/>
      <c r="FN60" s="108"/>
      <c r="FO60" s="108"/>
      <c r="FP60" s="108"/>
      <c r="FQ60" s="108"/>
      <c r="FR60" s="108"/>
      <c r="FS60" s="108"/>
      <c r="FT60" s="108"/>
      <c r="FU60" s="108"/>
      <c r="FV60" s="108"/>
      <c r="FW60" s="108"/>
      <c r="FX60" s="108"/>
      <c r="FY60" s="108"/>
      <c r="FZ60" s="108"/>
      <c r="GA60" s="108"/>
      <c r="GB60" s="108"/>
      <c r="GC60" s="108"/>
      <c r="GD60" s="108"/>
      <c r="GE60" s="108"/>
      <c r="GF60" s="108"/>
      <c r="GG60" s="108"/>
      <c r="GH60" s="108"/>
      <c r="GI60" s="108"/>
      <c r="GJ60" s="108"/>
      <c r="GK60" s="108"/>
      <c r="GL60" s="108"/>
      <c r="GM60" s="108"/>
      <c r="GN60" s="108"/>
      <c r="GO60" s="108"/>
      <c r="GP60" s="108"/>
      <c r="GQ60" s="108"/>
      <c r="GR60" s="108"/>
      <c r="GS60" s="108"/>
      <c r="GT60" s="108"/>
      <c r="GU60" s="108"/>
      <c r="GV60" s="108"/>
      <c r="GW60" s="108"/>
      <c r="GX60" s="108"/>
      <c r="GY60" s="108"/>
      <c r="GZ60" s="108"/>
      <c r="HA60" s="108"/>
      <c r="HB60" s="108"/>
      <c r="HC60" s="108"/>
      <c r="HD60" s="108"/>
      <c r="HE60" s="108"/>
      <c r="HF60" s="108"/>
      <c r="HG60" s="108"/>
      <c r="HH60" s="108"/>
      <c r="HI60" s="108"/>
      <c r="HJ60" s="108"/>
      <c r="HK60" s="108"/>
      <c r="HL60" s="108"/>
      <c r="HM60" s="108"/>
      <c r="HN60" s="108"/>
      <c r="HO60" s="108"/>
      <c r="HP60" s="108"/>
      <c r="HQ60" s="108"/>
      <c r="HR60" s="108"/>
      <c r="HS60" s="108"/>
      <c r="HT60" s="108"/>
      <c r="HU60" s="108"/>
      <c r="HV60" s="108"/>
      <c r="HW60" s="108"/>
      <c r="HX60" s="108"/>
      <c r="HY60" s="108"/>
      <c r="HZ60" s="108"/>
      <c r="IA60" s="108"/>
      <c r="IB60" s="108"/>
      <c r="IC60" s="108"/>
      <c r="ID60" s="108"/>
      <c r="IE60" s="108"/>
      <c r="IF60" s="108"/>
      <c r="IG60" s="108"/>
      <c r="IH60" s="108"/>
      <c r="II60" s="108"/>
      <c r="IJ60" s="108"/>
      <c r="IK60" s="108"/>
      <c r="IL60" s="108"/>
      <c r="IM60" s="108"/>
      <c r="IN60" s="108"/>
      <c r="IO60" s="108"/>
      <c r="IP60" s="108"/>
      <c r="IQ60" s="108"/>
      <c r="IR60" s="108"/>
      <c r="IS60" s="108"/>
      <c r="IT60" s="108"/>
      <c r="IU60" s="108"/>
    </row>
    <row r="61" spans="1:255" s="109" customFormat="1" ht="12" customHeight="1">
      <c r="A61" s="107"/>
      <c r="B61" s="43" t="s">
        <v>101</v>
      </c>
      <c r="C61" s="44" t="s">
        <v>84</v>
      </c>
      <c r="D61" s="44">
        <v>0.5</v>
      </c>
      <c r="E61" s="44" t="s">
        <v>102</v>
      </c>
      <c r="F61" s="45">
        <v>82250</v>
      </c>
      <c r="G61" s="45">
        <f t="shared" si="1"/>
        <v>41125</v>
      </c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  <c r="EO61" s="108"/>
      <c r="EP61" s="108"/>
      <c r="EQ61" s="108"/>
      <c r="ER61" s="108"/>
      <c r="ES61" s="108"/>
      <c r="ET61" s="108"/>
      <c r="EU61" s="108"/>
      <c r="EV61" s="108"/>
      <c r="EW61" s="108"/>
      <c r="EX61" s="108"/>
      <c r="EY61" s="108"/>
      <c r="EZ61" s="108"/>
      <c r="FA61" s="108"/>
      <c r="FB61" s="108"/>
      <c r="FC61" s="108"/>
      <c r="FD61" s="108"/>
      <c r="FE61" s="108"/>
      <c r="FF61" s="108"/>
      <c r="FG61" s="108"/>
      <c r="FH61" s="108"/>
      <c r="FI61" s="108"/>
      <c r="FJ61" s="108"/>
      <c r="FK61" s="108"/>
      <c r="FL61" s="108"/>
      <c r="FM61" s="108"/>
      <c r="FN61" s="108"/>
      <c r="FO61" s="108"/>
      <c r="FP61" s="108"/>
      <c r="FQ61" s="108"/>
      <c r="FR61" s="108"/>
      <c r="FS61" s="108"/>
      <c r="FT61" s="108"/>
      <c r="FU61" s="108"/>
      <c r="FV61" s="108"/>
      <c r="FW61" s="108"/>
      <c r="FX61" s="108"/>
      <c r="FY61" s="108"/>
      <c r="FZ61" s="108"/>
      <c r="GA61" s="108"/>
      <c r="GB61" s="108"/>
      <c r="GC61" s="108"/>
      <c r="GD61" s="108"/>
      <c r="GE61" s="108"/>
      <c r="GF61" s="108"/>
      <c r="GG61" s="108"/>
      <c r="GH61" s="108"/>
      <c r="GI61" s="108"/>
      <c r="GJ61" s="108"/>
      <c r="GK61" s="108"/>
      <c r="GL61" s="108"/>
      <c r="GM61" s="108"/>
      <c r="GN61" s="108"/>
      <c r="GO61" s="108"/>
      <c r="GP61" s="108"/>
      <c r="GQ61" s="108"/>
      <c r="GR61" s="108"/>
      <c r="GS61" s="108"/>
      <c r="GT61" s="108"/>
      <c r="GU61" s="108"/>
      <c r="GV61" s="108"/>
      <c r="GW61" s="108"/>
      <c r="GX61" s="108"/>
      <c r="GY61" s="108"/>
      <c r="GZ61" s="108"/>
      <c r="HA61" s="108"/>
      <c r="HB61" s="108"/>
      <c r="HC61" s="108"/>
      <c r="HD61" s="108"/>
      <c r="HE61" s="108"/>
      <c r="HF61" s="108"/>
      <c r="HG61" s="108"/>
      <c r="HH61" s="108"/>
      <c r="HI61" s="108"/>
      <c r="HJ61" s="108"/>
      <c r="HK61" s="108"/>
      <c r="HL61" s="108"/>
      <c r="HM61" s="108"/>
      <c r="HN61" s="108"/>
      <c r="HO61" s="108"/>
      <c r="HP61" s="108"/>
      <c r="HQ61" s="108"/>
      <c r="HR61" s="108"/>
      <c r="HS61" s="108"/>
      <c r="HT61" s="108"/>
      <c r="HU61" s="108"/>
      <c r="HV61" s="108"/>
      <c r="HW61" s="108"/>
      <c r="HX61" s="108"/>
      <c r="HY61" s="108"/>
      <c r="HZ61" s="108"/>
      <c r="IA61" s="108"/>
      <c r="IB61" s="108"/>
      <c r="IC61" s="108"/>
      <c r="ID61" s="108"/>
      <c r="IE61" s="108"/>
      <c r="IF61" s="108"/>
      <c r="IG61" s="108"/>
      <c r="IH61" s="108"/>
      <c r="II61" s="108"/>
      <c r="IJ61" s="108"/>
      <c r="IK61" s="108"/>
      <c r="IL61" s="108"/>
      <c r="IM61" s="108"/>
      <c r="IN61" s="108"/>
      <c r="IO61" s="108"/>
      <c r="IP61" s="108"/>
      <c r="IQ61" s="108"/>
      <c r="IR61" s="108"/>
      <c r="IS61" s="108"/>
      <c r="IT61" s="108"/>
      <c r="IU61" s="108"/>
    </row>
    <row r="62" spans="1:255" s="109" customFormat="1" ht="12" customHeight="1">
      <c r="A62" s="107"/>
      <c r="B62" s="43" t="s">
        <v>103</v>
      </c>
      <c r="C62" s="44" t="s">
        <v>58</v>
      </c>
      <c r="D62" s="44">
        <v>14</v>
      </c>
      <c r="E62" s="44" t="s">
        <v>104</v>
      </c>
      <c r="F62" s="45">
        <v>1332</v>
      </c>
      <c r="G62" s="45">
        <f t="shared" si="1"/>
        <v>18648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  <c r="EO62" s="108"/>
      <c r="EP62" s="108"/>
      <c r="EQ62" s="108"/>
      <c r="ER62" s="108"/>
      <c r="ES62" s="108"/>
      <c r="ET62" s="108"/>
      <c r="EU62" s="108"/>
      <c r="EV62" s="108"/>
      <c r="EW62" s="108"/>
      <c r="EX62" s="108"/>
      <c r="EY62" s="108"/>
      <c r="EZ62" s="108"/>
      <c r="FA62" s="108"/>
      <c r="FB62" s="108"/>
      <c r="FC62" s="108"/>
      <c r="FD62" s="108"/>
      <c r="FE62" s="108"/>
      <c r="FF62" s="108"/>
      <c r="FG62" s="108"/>
      <c r="FH62" s="108"/>
      <c r="FI62" s="108"/>
      <c r="FJ62" s="108"/>
      <c r="FK62" s="108"/>
      <c r="FL62" s="108"/>
      <c r="FM62" s="108"/>
      <c r="FN62" s="108"/>
      <c r="FO62" s="108"/>
      <c r="FP62" s="108"/>
      <c r="FQ62" s="108"/>
      <c r="FR62" s="108"/>
      <c r="FS62" s="108"/>
      <c r="FT62" s="108"/>
      <c r="FU62" s="108"/>
      <c r="FV62" s="108"/>
      <c r="FW62" s="108"/>
      <c r="FX62" s="108"/>
      <c r="FY62" s="108"/>
      <c r="FZ62" s="108"/>
      <c r="GA62" s="108"/>
      <c r="GB62" s="108"/>
      <c r="GC62" s="108"/>
      <c r="GD62" s="108"/>
      <c r="GE62" s="108"/>
      <c r="GF62" s="108"/>
      <c r="GG62" s="108"/>
      <c r="GH62" s="108"/>
      <c r="GI62" s="108"/>
      <c r="GJ62" s="108"/>
      <c r="GK62" s="108"/>
      <c r="GL62" s="108"/>
      <c r="GM62" s="108"/>
      <c r="GN62" s="108"/>
      <c r="GO62" s="108"/>
      <c r="GP62" s="108"/>
      <c r="GQ62" s="108"/>
      <c r="GR62" s="108"/>
      <c r="GS62" s="108"/>
      <c r="GT62" s="108"/>
      <c r="GU62" s="108"/>
      <c r="GV62" s="108"/>
      <c r="GW62" s="108"/>
      <c r="GX62" s="108"/>
      <c r="GY62" s="108"/>
      <c r="GZ62" s="108"/>
      <c r="HA62" s="108"/>
      <c r="HB62" s="108"/>
      <c r="HC62" s="108"/>
      <c r="HD62" s="108"/>
      <c r="HE62" s="108"/>
      <c r="HF62" s="108"/>
      <c r="HG62" s="108"/>
      <c r="HH62" s="108"/>
      <c r="HI62" s="108"/>
      <c r="HJ62" s="108"/>
      <c r="HK62" s="108"/>
      <c r="HL62" s="108"/>
      <c r="HM62" s="108"/>
      <c r="HN62" s="108"/>
      <c r="HO62" s="108"/>
      <c r="HP62" s="108"/>
      <c r="HQ62" s="108"/>
      <c r="HR62" s="108"/>
      <c r="HS62" s="108"/>
      <c r="HT62" s="108"/>
      <c r="HU62" s="108"/>
      <c r="HV62" s="108"/>
      <c r="HW62" s="108"/>
      <c r="HX62" s="108"/>
      <c r="HY62" s="108"/>
      <c r="HZ62" s="108"/>
      <c r="IA62" s="108"/>
      <c r="IB62" s="108"/>
      <c r="IC62" s="108"/>
      <c r="ID62" s="108"/>
      <c r="IE62" s="108"/>
      <c r="IF62" s="108"/>
      <c r="IG62" s="108"/>
      <c r="IH62" s="108"/>
      <c r="II62" s="108"/>
      <c r="IJ62" s="108"/>
      <c r="IK62" s="108"/>
      <c r="IL62" s="108"/>
      <c r="IM62" s="108"/>
      <c r="IN62" s="108"/>
      <c r="IO62" s="108"/>
      <c r="IP62" s="108"/>
      <c r="IQ62" s="108"/>
      <c r="IR62" s="108"/>
      <c r="IS62" s="108"/>
      <c r="IT62" s="108"/>
      <c r="IU62" s="108"/>
    </row>
    <row r="63" spans="1:255" s="109" customFormat="1" ht="12" customHeight="1">
      <c r="A63" s="107"/>
      <c r="B63" s="43" t="s">
        <v>105</v>
      </c>
      <c r="C63" s="44" t="s">
        <v>58</v>
      </c>
      <c r="D63" s="44">
        <v>3</v>
      </c>
      <c r="E63" s="44" t="s">
        <v>93</v>
      </c>
      <c r="F63" s="45">
        <v>35500</v>
      </c>
      <c r="G63" s="45">
        <f t="shared" ref="G63:G84" si="2">D63*F63</f>
        <v>106500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  <c r="EO63" s="108"/>
      <c r="EP63" s="108"/>
      <c r="EQ63" s="108"/>
      <c r="ER63" s="108"/>
      <c r="ES63" s="108"/>
      <c r="ET63" s="108"/>
      <c r="EU63" s="108"/>
      <c r="EV63" s="108"/>
      <c r="EW63" s="108"/>
      <c r="EX63" s="108"/>
      <c r="EY63" s="108"/>
      <c r="EZ63" s="108"/>
      <c r="FA63" s="108"/>
      <c r="FB63" s="108"/>
      <c r="FC63" s="108"/>
      <c r="FD63" s="108"/>
      <c r="FE63" s="108"/>
      <c r="FF63" s="108"/>
      <c r="FG63" s="108"/>
      <c r="FH63" s="108"/>
      <c r="FI63" s="108"/>
      <c r="FJ63" s="108"/>
      <c r="FK63" s="108"/>
      <c r="FL63" s="108"/>
      <c r="FM63" s="108"/>
      <c r="FN63" s="108"/>
      <c r="FO63" s="108"/>
      <c r="FP63" s="108"/>
      <c r="FQ63" s="108"/>
      <c r="FR63" s="108"/>
      <c r="FS63" s="108"/>
      <c r="FT63" s="108"/>
      <c r="FU63" s="108"/>
      <c r="FV63" s="108"/>
      <c r="FW63" s="108"/>
      <c r="FX63" s="108"/>
      <c r="FY63" s="108"/>
      <c r="FZ63" s="108"/>
      <c r="GA63" s="108"/>
      <c r="GB63" s="108"/>
      <c r="GC63" s="108"/>
      <c r="GD63" s="108"/>
      <c r="GE63" s="108"/>
      <c r="GF63" s="108"/>
      <c r="GG63" s="108"/>
      <c r="GH63" s="108"/>
      <c r="GI63" s="108"/>
      <c r="GJ63" s="108"/>
      <c r="GK63" s="108"/>
      <c r="GL63" s="108"/>
      <c r="GM63" s="108"/>
      <c r="GN63" s="108"/>
      <c r="GO63" s="108"/>
      <c r="GP63" s="108"/>
      <c r="GQ63" s="108"/>
      <c r="GR63" s="108"/>
      <c r="GS63" s="108"/>
      <c r="GT63" s="108"/>
      <c r="GU63" s="108"/>
      <c r="GV63" s="108"/>
      <c r="GW63" s="108"/>
      <c r="GX63" s="108"/>
      <c r="GY63" s="108"/>
      <c r="GZ63" s="108"/>
      <c r="HA63" s="108"/>
      <c r="HB63" s="108"/>
      <c r="HC63" s="108"/>
      <c r="HD63" s="108"/>
      <c r="HE63" s="108"/>
      <c r="HF63" s="108"/>
      <c r="HG63" s="108"/>
      <c r="HH63" s="108"/>
      <c r="HI63" s="108"/>
      <c r="HJ63" s="108"/>
      <c r="HK63" s="108"/>
      <c r="HL63" s="108"/>
      <c r="HM63" s="108"/>
      <c r="HN63" s="108"/>
      <c r="HO63" s="108"/>
      <c r="HP63" s="108"/>
      <c r="HQ63" s="108"/>
      <c r="HR63" s="108"/>
      <c r="HS63" s="108"/>
      <c r="HT63" s="108"/>
      <c r="HU63" s="108"/>
      <c r="HV63" s="108"/>
      <c r="HW63" s="108"/>
      <c r="HX63" s="108"/>
      <c r="HY63" s="108"/>
      <c r="HZ63" s="108"/>
      <c r="IA63" s="108"/>
      <c r="IB63" s="108"/>
      <c r="IC63" s="108"/>
      <c r="ID63" s="108"/>
      <c r="IE63" s="108"/>
      <c r="IF63" s="108"/>
      <c r="IG63" s="108"/>
      <c r="IH63" s="108"/>
      <c r="II63" s="108"/>
      <c r="IJ63" s="108"/>
      <c r="IK63" s="108"/>
      <c r="IL63" s="108"/>
      <c r="IM63" s="108"/>
      <c r="IN63" s="108"/>
      <c r="IO63" s="108"/>
      <c r="IP63" s="108"/>
      <c r="IQ63" s="108"/>
      <c r="IR63" s="108"/>
      <c r="IS63" s="108"/>
      <c r="IT63" s="108"/>
      <c r="IU63" s="108"/>
    </row>
    <row r="64" spans="1:255" s="109" customFormat="1" ht="12" customHeight="1">
      <c r="A64" s="107"/>
      <c r="B64" s="43" t="s">
        <v>106</v>
      </c>
      <c r="C64" s="44" t="s">
        <v>58</v>
      </c>
      <c r="D64" s="44">
        <v>1</v>
      </c>
      <c r="E64" s="44" t="s">
        <v>107</v>
      </c>
      <c r="F64" s="45">
        <v>116240</v>
      </c>
      <c r="G64" s="45">
        <f t="shared" si="2"/>
        <v>116240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  <c r="EO64" s="108"/>
      <c r="EP64" s="108"/>
      <c r="EQ64" s="108"/>
      <c r="ER64" s="108"/>
      <c r="ES64" s="108"/>
      <c r="ET64" s="108"/>
      <c r="EU64" s="108"/>
      <c r="EV64" s="108"/>
      <c r="EW64" s="108"/>
      <c r="EX64" s="108"/>
      <c r="EY64" s="108"/>
      <c r="EZ64" s="108"/>
      <c r="FA64" s="108"/>
      <c r="FB64" s="108"/>
      <c r="FC64" s="108"/>
      <c r="FD64" s="108"/>
      <c r="FE64" s="108"/>
      <c r="FF64" s="108"/>
      <c r="FG64" s="108"/>
      <c r="FH64" s="108"/>
      <c r="FI64" s="108"/>
      <c r="FJ64" s="108"/>
      <c r="FK64" s="108"/>
      <c r="FL64" s="108"/>
      <c r="FM64" s="108"/>
      <c r="FN64" s="108"/>
      <c r="FO64" s="108"/>
      <c r="FP64" s="108"/>
      <c r="FQ64" s="108"/>
      <c r="FR64" s="108"/>
      <c r="FS64" s="108"/>
      <c r="FT64" s="108"/>
      <c r="FU64" s="108"/>
      <c r="FV64" s="108"/>
      <c r="FW64" s="108"/>
      <c r="FX64" s="108"/>
      <c r="FY64" s="108"/>
      <c r="FZ64" s="108"/>
      <c r="GA64" s="108"/>
      <c r="GB64" s="108"/>
      <c r="GC64" s="108"/>
      <c r="GD64" s="108"/>
      <c r="GE64" s="108"/>
      <c r="GF64" s="108"/>
      <c r="GG64" s="108"/>
      <c r="GH64" s="108"/>
      <c r="GI64" s="108"/>
      <c r="GJ64" s="108"/>
      <c r="GK64" s="108"/>
      <c r="GL64" s="108"/>
      <c r="GM64" s="108"/>
      <c r="GN64" s="108"/>
      <c r="GO64" s="108"/>
      <c r="GP64" s="108"/>
      <c r="GQ64" s="108"/>
      <c r="GR64" s="108"/>
      <c r="GS64" s="108"/>
      <c r="GT64" s="108"/>
      <c r="GU64" s="108"/>
      <c r="GV64" s="108"/>
      <c r="GW64" s="108"/>
      <c r="GX64" s="108"/>
      <c r="GY64" s="108"/>
      <c r="GZ64" s="108"/>
      <c r="HA64" s="108"/>
      <c r="HB64" s="108"/>
      <c r="HC64" s="108"/>
      <c r="HD64" s="108"/>
      <c r="HE64" s="108"/>
      <c r="HF64" s="108"/>
      <c r="HG64" s="108"/>
      <c r="HH64" s="108"/>
      <c r="HI64" s="108"/>
      <c r="HJ64" s="108"/>
      <c r="HK64" s="108"/>
      <c r="HL64" s="108"/>
      <c r="HM64" s="108"/>
      <c r="HN64" s="108"/>
      <c r="HO64" s="108"/>
      <c r="HP64" s="108"/>
      <c r="HQ64" s="108"/>
      <c r="HR64" s="108"/>
      <c r="HS64" s="108"/>
      <c r="HT64" s="108"/>
      <c r="HU64" s="108"/>
      <c r="HV64" s="108"/>
      <c r="HW64" s="108"/>
      <c r="HX64" s="108"/>
      <c r="HY64" s="108"/>
      <c r="HZ64" s="108"/>
      <c r="IA64" s="108"/>
      <c r="IB64" s="108"/>
      <c r="IC64" s="108"/>
      <c r="ID64" s="108"/>
      <c r="IE64" s="108"/>
      <c r="IF64" s="108"/>
      <c r="IG64" s="108"/>
      <c r="IH64" s="108"/>
      <c r="II64" s="108"/>
      <c r="IJ64" s="108"/>
      <c r="IK64" s="108"/>
      <c r="IL64" s="108"/>
      <c r="IM64" s="108"/>
      <c r="IN64" s="108"/>
      <c r="IO64" s="108"/>
      <c r="IP64" s="108"/>
      <c r="IQ64" s="108"/>
      <c r="IR64" s="108"/>
      <c r="IS64" s="108"/>
      <c r="IT64" s="108"/>
      <c r="IU64" s="108"/>
    </row>
    <row r="65" spans="1:255" s="109" customFormat="1" ht="12" customHeight="1">
      <c r="A65" s="107"/>
      <c r="B65" s="43" t="s">
        <v>125</v>
      </c>
      <c r="C65" s="44" t="s">
        <v>84</v>
      </c>
      <c r="D65" s="44">
        <v>2</v>
      </c>
      <c r="E65" s="44" t="s">
        <v>97</v>
      </c>
      <c r="F65" s="45">
        <v>69440</v>
      </c>
      <c r="G65" s="45">
        <f t="shared" si="2"/>
        <v>138880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  <c r="EO65" s="108"/>
      <c r="EP65" s="108"/>
      <c r="EQ65" s="108"/>
      <c r="ER65" s="108"/>
      <c r="ES65" s="108"/>
      <c r="ET65" s="108"/>
      <c r="EU65" s="108"/>
      <c r="EV65" s="108"/>
      <c r="EW65" s="108"/>
      <c r="EX65" s="108"/>
      <c r="EY65" s="108"/>
      <c r="EZ65" s="108"/>
      <c r="FA65" s="108"/>
      <c r="FB65" s="108"/>
      <c r="FC65" s="108"/>
      <c r="FD65" s="108"/>
      <c r="FE65" s="108"/>
      <c r="FF65" s="108"/>
      <c r="FG65" s="108"/>
      <c r="FH65" s="108"/>
      <c r="FI65" s="108"/>
      <c r="FJ65" s="108"/>
      <c r="FK65" s="108"/>
      <c r="FL65" s="108"/>
      <c r="FM65" s="108"/>
      <c r="FN65" s="108"/>
      <c r="FO65" s="108"/>
      <c r="FP65" s="108"/>
      <c r="FQ65" s="108"/>
      <c r="FR65" s="108"/>
      <c r="FS65" s="108"/>
      <c r="FT65" s="108"/>
      <c r="FU65" s="108"/>
      <c r="FV65" s="108"/>
      <c r="FW65" s="108"/>
      <c r="FX65" s="108"/>
      <c r="FY65" s="108"/>
      <c r="FZ65" s="108"/>
      <c r="GA65" s="108"/>
      <c r="GB65" s="108"/>
      <c r="GC65" s="108"/>
      <c r="GD65" s="108"/>
      <c r="GE65" s="108"/>
      <c r="GF65" s="108"/>
      <c r="GG65" s="108"/>
      <c r="GH65" s="108"/>
      <c r="GI65" s="108"/>
      <c r="GJ65" s="108"/>
      <c r="GK65" s="108"/>
      <c r="GL65" s="108"/>
      <c r="GM65" s="108"/>
      <c r="GN65" s="108"/>
      <c r="GO65" s="108"/>
      <c r="GP65" s="108"/>
      <c r="GQ65" s="108"/>
      <c r="GR65" s="108"/>
      <c r="GS65" s="108"/>
      <c r="GT65" s="108"/>
      <c r="GU65" s="108"/>
      <c r="GV65" s="108"/>
      <c r="GW65" s="108"/>
      <c r="GX65" s="108"/>
      <c r="GY65" s="108"/>
      <c r="GZ65" s="108"/>
      <c r="HA65" s="108"/>
      <c r="HB65" s="108"/>
      <c r="HC65" s="108"/>
      <c r="HD65" s="108"/>
      <c r="HE65" s="108"/>
      <c r="HF65" s="108"/>
      <c r="HG65" s="108"/>
      <c r="HH65" s="108"/>
      <c r="HI65" s="108"/>
      <c r="HJ65" s="108"/>
      <c r="HK65" s="108"/>
      <c r="HL65" s="108"/>
      <c r="HM65" s="108"/>
      <c r="HN65" s="108"/>
      <c r="HO65" s="108"/>
      <c r="HP65" s="108"/>
      <c r="HQ65" s="108"/>
      <c r="HR65" s="108"/>
      <c r="HS65" s="108"/>
      <c r="HT65" s="108"/>
      <c r="HU65" s="108"/>
      <c r="HV65" s="108"/>
      <c r="HW65" s="108"/>
      <c r="HX65" s="108"/>
      <c r="HY65" s="108"/>
      <c r="HZ65" s="108"/>
      <c r="IA65" s="108"/>
      <c r="IB65" s="108"/>
      <c r="IC65" s="108"/>
      <c r="ID65" s="108"/>
      <c r="IE65" s="108"/>
      <c r="IF65" s="108"/>
      <c r="IG65" s="108"/>
      <c r="IH65" s="108"/>
      <c r="II65" s="108"/>
      <c r="IJ65" s="108"/>
      <c r="IK65" s="108"/>
      <c r="IL65" s="108"/>
      <c r="IM65" s="108"/>
      <c r="IN65" s="108"/>
      <c r="IO65" s="108"/>
      <c r="IP65" s="108"/>
      <c r="IQ65" s="108"/>
      <c r="IR65" s="108"/>
      <c r="IS65" s="108"/>
      <c r="IT65" s="108"/>
      <c r="IU65" s="108"/>
    </row>
    <row r="66" spans="1:255" s="109" customFormat="1" ht="12" customHeight="1">
      <c r="A66" s="107"/>
      <c r="B66" s="43" t="s">
        <v>126</v>
      </c>
      <c r="C66" s="44" t="s">
        <v>58</v>
      </c>
      <c r="D66" s="44">
        <v>2</v>
      </c>
      <c r="E66" s="44" t="s">
        <v>97</v>
      </c>
      <c r="F66" s="45">
        <v>164000</v>
      </c>
      <c r="G66" s="45">
        <f t="shared" si="2"/>
        <v>328000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  <c r="EO66" s="108"/>
      <c r="EP66" s="108"/>
      <c r="EQ66" s="108"/>
      <c r="ER66" s="108"/>
      <c r="ES66" s="108"/>
      <c r="ET66" s="108"/>
      <c r="EU66" s="108"/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  <c r="FL66" s="108"/>
      <c r="FM66" s="108"/>
      <c r="FN66" s="108"/>
      <c r="FO66" s="108"/>
      <c r="FP66" s="108"/>
      <c r="FQ66" s="108"/>
      <c r="FR66" s="108"/>
      <c r="FS66" s="108"/>
      <c r="FT66" s="108"/>
      <c r="FU66" s="108"/>
      <c r="FV66" s="108"/>
      <c r="FW66" s="108"/>
      <c r="FX66" s="108"/>
      <c r="FY66" s="108"/>
      <c r="FZ66" s="108"/>
      <c r="GA66" s="108"/>
      <c r="GB66" s="108"/>
      <c r="GC66" s="108"/>
      <c r="GD66" s="108"/>
      <c r="GE66" s="108"/>
      <c r="GF66" s="108"/>
      <c r="GG66" s="108"/>
      <c r="GH66" s="108"/>
      <c r="GI66" s="108"/>
      <c r="GJ66" s="108"/>
      <c r="GK66" s="108"/>
      <c r="GL66" s="108"/>
      <c r="GM66" s="108"/>
      <c r="GN66" s="108"/>
      <c r="GO66" s="108"/>
      <c r="GP66" s="108"/>
      <c r="GQ66" s="108"/>
      <c r="GR66" s="108"/>
      <c r="GS66" s="108"/>
      <c r="GT66" s="108"/>
      <c r="GU66" s="108"/>
      <c r="GV66" s="108"/>
      <c r="GW66" s="108"/>
      <c r="GX66" s="108"/>
      <c r="GY66" s="108"/>
      <c r="GZ66" s="108"/>
      <c r="HA66" s="108"/>
      <c r="HB66" s="108"/>
      <c r="HC66" s="108"/>
      <c r="HD66" s="108"/>
      <c r="HE66" s="108"/>
      <c r="HF66" s="108"/>
      <c r="HG66" s="108"/>
      <c r="HH66" s="108"/>
      <c r="HI66" s="108"/>
      <c r="HJ66" s="108"/>
      <c r="HK66" s="108"/>
      <c r="HL66" s="108"/>
      <c r="HM66" s="108"/>
      <c r="HN66" s="108"/>
      <c r="HO66" s="108"/>
      <c r="HP66" s="108"/>
      <c r="HQ66" s="108"/>
      <c r="HR66" s="108"/>
      <c r="HS66" s="108"/>
      <c r="HT66" s="108"/>
      <c r="HU66" s="108"/>
      <c r="HV66" s="108"/>
      <c r="HW66" s="108"/>
      <c r="HX66" s="108"/>
      <c r="HY66" s="108"/>
      <c r="HZ66" s="108"/>
      <c r="IA66" s="108"/>
      <c r="IB66" s="108"/>
      <c r="IC66" s="108"/>
      <c r="ID66" s="108"/>
      <c r="IE66" s="108"/>
      <c r="IF66" s="108"/>
      <c r="IG66" s="108"/>
      <c r="IH66" s="108"/>
      <c r="II66" s="108"/>
      <c r="IJ66" s="108"/>
      <c r="IK66" s="108"/>
      <c r="IL66" s="108"/>
      <c r="IM66" s="108"/>
      <c r="IN66" s="108"/>
      <c r="IO66" s="108"/>
      <c r="IP66" s="108"/>
      <c r="IQ66" s="108"/>
      <c r="IR66" s="108"/>
      <c r="IS66" s="108"/>
      <c r="IT66" s="108"/>
      <c r="IU66" s="108"/>
    </row>
    <row r="67" spans="1:255" s="109" customFormat="1" ht="12" customHeight="1">
      <c r="A67" s="107"/>
      <c r="B67" s="123" t="s">
        <v>108</v>
      </c>
      <c r="C67" s="44"/>
      <c r="D67" s="44"/>
      <c r="E67" s="44"/>
      <c r="F67" s="45"/>
      <c r="G67" s="45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  <c r="EO67" s="108"/>
      <c r="EP67" s="108"/>
      <c r="EQ67" s="108"/>
      <c r="ER67" s="108"/>
      <c r="ES67" s="108"/>
      <c r="ET67" s="108"/>
      <c r="EU67" s="108"/>
      <c r="EV67" s="108"/>
      <c r="EW67" s="108"/>
      <c r="EX67" s="108"/>
      <c r="EY67" s="108"/>
      <c r="EZ67" s="108"/>
      <c r="FA67" s="108"/>
      <c r="FB67" s="108"/>
      <c r="FC67" s="108"/>
      <c r="FD67" s="108"/>
      <c r="FE67" s="108"/>
      <c r="FF67" s="108"/>
      <c r="FG67" s="108"/>
      <c r="FH67" s="108"/>
      <c r="FI67" s="108"/>
      <c r="FJ67" s="108"/>
      <c r="FK67" s="108"/>
      <c r="FL67" s="108"/>
      <c r="FM67" s="108"/>
      <c r="FN67" s="108"/>
      <c r="FO67" s="108"/>
      <c r="FP67" s="108"/>
      <c r="FQ67" s="108"/>
      <c r="FR67" s="108"/>
      <c r="FS67" s="108"/>
      <c r="FT67" s="108"/>
      <c r="FU67" s="108"/>
      <c r="FV67" s="108"/>
      <c r="FW67" s="108"/>
      <c r="FX67" s="108"/>
      <c r="FY67" s="108"/>
      <c r="FZ67" s="108"/>
      <c r="GA67" s="108"/>
      <c r="GB67" s="108"/>
      <c r="GC67" s="108"/>
      <c r="GD67" s="108"/>
      <c r="GE67" s="108"/>
      <c r="GF67" s="108"/>
      <c r="GG67" s="108"/>
      <c r="GH67" s="108"/>
      <c r="GI67" s="108"/>
      <c r="GJ67" s="108"/>
      <c r="GK67" s="108"/>
      <c r="GL67" s="108"/>
      <c r="GM67" s="108"/>
      <c r="GN67" s="108"/>
      <c r="GO67" s="108"/>
      <c r="GP67" s="108"/>
      <c r="GQ67" s="108"/>
      <c r="GR67" s="108"/>
      <c r="GS67" s="108"/>
      <c r="GT67" s="108"/>
      <c r="GU67" s="108"/>
      <c r="GV67" s="108"/>
      <c r="GW67" s="108"/>
      <c r="GX67" s="108"/>
      <c r="GY67" s="108"/>
      <c r="GZ67" s="108"/>
      <c r="HA67" s="108"/>
      <c r="HB67" s="108"/>
      <c r="HC67" s="108"/>
      <c r="HD67" s="108"/>
      <c r="HE67" s="108"/>
      <c r="HF67" s="108"/>
      <c r="HG67" s="108"/>
      <c r="HH67" s="108"/>
      <c r="HI67" s="108"/>
      <c r="HJ67" s="108"/>
      <c r="HK67" s="108"/>
      <c r="HL67" s="108"/>
      <c r="HM67" s="108"/>
      <c r="HN67" s="108"/>
      <c r="HO67" s="108"/>
      <c r="HP67" s="108"/>
      <c r="HQ67" s="108"/>
      <c r="HR67" s="108"/>
      <c r="HS67" s="108"/>
      <c r="HT67" s="108"/>
      <c r="HU67" s="108"/>
      <c r="HV67" s="108"/>
      <c r="HW67" s="108"/>
      <c r="HX67" s="108"/>
      <c r="HY67" s="108"/>
      <c r="HZ67" s="108"/>
      <c r="IA67" s="108"/>
      <c r="IB67" s="108"/>
      <c r="IC67" s="108"/>
      <c r="ID67" s="108"/>
      <c r="IE67" s="108"/>
      <c r="IF67" s="108"/>
      <c r="IG67" s="108"/>
      <c r="IH67" s="108"/>
      <c r="II67" s="108"/>
      <c r="IJ67" s="108"/>
      <c r="IK67" s="108"/>
      <c r="IL67" s="108"/>
      <c r="IM67" s="108"/>
      <c r="IN67" s="108"/>
      <c r="IO67" s="108"/>
      <c r="IP67" s="108"/>
      <c r="IQ67" s="108"/>
      <c r="IR67" s="108"/>
      <c r="IS67" s="108"/>
      <c r="IT67" s="108"/>
      <c r="IU67" s="108"/>
    </row>
    <row r="68" spans="1:255" s="109" customFormat="1" ht="12" customHeight="1">
      <c r="A68" s="107"/>
      <c r="B68" s="43" t="s">
        <v>109</v>
      </c>
      <c r="C68" s="44" t="s">
        <v>84</v>
      </c>
      <c r="D68" s="44">
        <v>0.8</v>
      </c>
      <c r="E68" s="44" t="s">
        <v>110</v>
      </c>
      <c r="F68" s="45">
        <v>113180</v>
      </c>
      <c r="G68" s="45">
        <f t="shared" si="2"/>
        <v>90544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  <c r="EO68" s="108"/>
      <c r="EP68" s="108"/>
      <c r="EQ68" s="108"/>
      <c r="ER68" s="108"/>
      <c r="ES68" s="108"/>
      <c r="ET68" s="108"/>
      <c r="EU68" s="108"/>
      <c r="EV68" s="108"/>
      <c r="EW68" s="108"/>
      <c r="EX68" s="108"/>
      <c r="EY68" s="108"/>
      <c r="EZ68" s="108"/>
      <c r="FA68" s="108"/>
      <c r="FB68" s="108"/>
      <c r="FC68" s="108"/>
      <c r="FD68" s="108"/>
      <c r="FE68" s="108"/>
      <c r="FF68" s="108"/>
      <c r="FG68" s="108"/>
      <c r="FH68" s="108"/>
      <c r="FI68" s="108"/>
      <c r="FJ68" s="108"/>
      <c r="FK68" s="108"/>
      <c r="FL68" s="108"/>
      <c r="FM68" s="108"/>
      <c r="FN68" s="108"/>
      <c r="FO68" s="108"/>
      <c r="FP68" s="108"/>
      <c r="FQ68" s="108"/>
      <c r="FR68" s="108"/>
      <c r="FS68" s="108"/>
      <c r="FT68" s="108"/>
      <c r="FU68" s="108"/>
      <c r="FV68" s="108"/>
      <c r="FW68" s="108"/>
      <c r="FX68" s="108"/>
      <c r="FY68" s="108"/>
      <c r="FZ68" s="108"/>
      <c r="GA68" s="108"/>
      <c r="GB68" s="108"/>
      <c r="GC68" s="108"/>
      <c r="GD68" s="108"/>
      <c r="GE68" s="108"/>
      <c r="GF68" s="108"/>
      <c r="GG68" s="108"/>
      <c r="GH68" s="108"/>
      <c r="GI68" s="108"/>
      <c r="GJ68" s="108"/>
      <c r="GK68" s="108"/>
      <c r="GL68" s="108"/>
      <c r="GM68" s="108"/>
      <c r="GN68" s="108"/>
      <c r="GO68" s="108"/>
      <c r="GP68" s="108"/>
      <c r="GQ68" s="108"/>
      <c r="GR68" s="108"/>
      <c r="GS68" s="108"/>
      <c r="GT68" s="108"/>
      <c r="GU68" s="108"/>
      <c r="GV68" s="108"/>
      <c r="GW68" s="108"/>
      <c r="GX68" s="108"/>
      <c r="GY68" s="108"/>
      <c r="GZ68" s="108"/>
      <c r="HA68" s="108"/>
      <c r="HB68" s="108"/>
      <c r="HC68" s="108"/>
      <c r="HD68" s="108"/>
      <c r="HE68" s="108"/>
      <c r="HF68" s="108"/>
      <c r="HG68" s="108"/>
      <c r="HH68" s="108"/>
      <c r="HI68" s="108"/>
      <c r="HJ68" s="108"/>
      <c r="HK68" s="108"/>
      <c r="HL68" s="108"/>
      <c r="HM68" s="108"/>
      <c r="HN68" s="108"/>
      <c r="HO68" s="108"/>
      <c r="HP68" s="108"/>
      <c r="HQ68" s="108"/>
      <c r="HR68" s="108"/>
      <c r="HS68" s="108"/>
      <c r="HT68" s="108"/>
      <c r="HU68" s="108"/>
      <c r="HV68" s="108"/>
      <c r="HW68" s="108"/>
      <c r="HX68" s="108"/>
      <c r="HY68" s="108"/>
      <c r="HZ68" s="108"/>
      <c r="IA68" s="108"/>
      <c r="IB68" s="108"/>
      <c r="IC68" s="108"/>
      <c r="ID68" s="108"/>
      <c r="IE68" s="108"/>
      <c r="IF68" s="108"/>
      <c r="IG68" s="108"/>
      <c r="IH68" s="108"/>
      <c r="II68" s="108"/>
      <c r="IJ68" s="108"/>
      <c r="IK68" s="108"/>
      <c r="IL68" s="108"/>
      <c r="IM68" s="108"/>
      <c r="IN68" s="108"/>
      <c r="IO68" s="108"/>
      <c r="IP68" s="108"/>
      <c r="IQ68" s="108"/>
      <c r="IR68" s="108"/>
      <c r="IS68" s="108"/>
      <c r="IT68" s="108"/>
      <c r="IU68" s="108"/>
    </row>
    <row r="69" spans="1:255" s="109" customFormat="1" ht="12" customHeight="1">
      <c r="A69" s="107"/>
      <c r="B69" s="43" t="s">
        <v>111</v>
      </c>
      <c r="C69" s="44" t="s">
        <v>58</v>
      </c>
      <c r="D69" s="44">
        <v>0.1</v>
      </c>
      <c r="E69" s="44" t="s">
        <v>112</v>
      </c>
      <c r="F69" s="45">
        <v>76880</v>
      </c>
      <c r="G69" s="45">
        <f t="shared" si="2"/>
        <v>7688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  <c r="EO69" s="108"/>
      <c r="EP69" s="108"/>
      <c r="EQ69" s="108"/>
      <c r="ER69" s="108"/>
      <c r="ES69" s="108"/>
      <c r="ET69" s="108"/>
      <c r="EU69" s="108"/>
      <c r="EV69" s="108"/>
      <c r="EW69" s="108"/>
      <c r="EX69" s="108"/>
      <c r="EY69" s="108"/>
      <c r="EZ69" s="108"/>
      <c r="FA69" s="108"/>
      <c r="FB69" s="108"/>
      <c r="FC69" s="108"/>
      <c r="FD69" s="108"/>
      <c r="FE69" s="108"/>
      <c r="FF69" s="108"/>
      <c r="FG69" s="108"/>
      <c r="FH69" s="108"/>
      <c r="FI69" s="108"/>
      <c r="FJ69" s="108"/>
      <c r="FK69" s="108"/>
      <c r="FL69" s="108"/>
      <c r="FM69" s="108"/>
      <c r="FN69" s="108"/>
      <c r="FO69" s="108"/>
      <c r="FP69" s="108"/>
      <c r="FQ69" s="108"/>
      <c r="FR69" s="108"/>
      <c r="FS69" s="108"/>
      <c r="FT69" s="108"/>
      <c r="FU69" s="108"/>
      <c r="FV69" s="108"/>
      <c r="FW69" s="108"/>
      <c r="FX69" s="108"/>
      <c r="FY69" s="108"/>
      <c r="FZ69" s="108"/>
      <c r="GA69" s="108"/>
      <c r="GB69" s="108"/>
      <c r="GC69" s="108"/>
      <c r="GD69" s="108"/>
      <c r="GE69" s="108"/>
      <c r="GF69" s="108"/>
      <c r="GG69" s="108"/>
      <c r="GH69" s="108"/>
      <c r="GI69" s="108"/>
      <c r="GJ69" s="108"/>
      <c r="GK69" s="108"/>
      <c r="GL69" s="108"/>
      <c r="GM69" s="108"/>
      <c r="GN69" s="108"/>
      <c r="GO69" s="108"/>
      <c r="GP69" s="108"/>
      <c r="GQ69" s="108"/>
      <c r="GR69" s="108"/>
      <c r="GS69" s="108"/>
      <c r="GT69" s="108"/>
      <c r="GU69" s="108"/>
      <c r="GV69" s="108"/>
      <c r="GW69" s="108"/>
      <c r="GX69" s="108"/>
      <c r="GY69" s="108"/>
      <c r="GZ69" s="108"/>
      <c r="HA69" s="108"/>
      <c r="HB69" s="108"/>
      <c r="HC69" s="108"/>
      <c r="HD69" s="108"/>
      <c r="HE69" s="108"/>
      <c r="HF69" s="108"/>
      <c r="HG69" s="108"/>
      <c r="HH69" s="108"/>
      <c r="HI69" s="108"/>
      <c r="HJ69" s="108"/>
      <c r="HK69" s="108"/>
      <c r="HL69" s="108"/>
      <c r="HM69" s="108"/>
      <c r="HN69" s="108"/>
      <c r="HO69" s="108"/>
      <c r="HP69" s="108"/>
      <c r="HQ69" s="108"/>
      <c r="HR69" s="108"/>
      <c r="HS69" s="108"/>
      <c r="HT69" s="108"/>
      <c r="HU69" s="108"/>
      <c r="HV69" s="108"/>
      <c r="HW69" s="108"/>
      <c r="HX69" s="108"/>
      <c r="HY69" s="108"/>
      <c r="HZ69" s="108"/>
      <c r="IA69" s="108"/>
      <c r="IB69" s="108"/>
      <c r="IC69" s="108"/>
      <c r="ID69" s="108"/>
      <c r="IE69" s="108"/>
      <c r="IF69" s="108"/>
      <c r="IG69" s="108"/>
      <c r="IH69" s="108"/>
      <c r="II69" s="108"/>
      <c r="IJ69" s="108"/>
      <c r="IK69" s="108"/>
      <c r="IL69" s="108"/>
      <c r="IM69" s="108"/>
      <c r="IN69" s="108"/>
      <c r="IO69" s="108"/>
      <c r="IP69" s="108"/>
      <c r="IQ69" s="108"/>
      <c r="IR69" s="108"/>
      <c r="IS69" s="108"/>
      <c r="IT69" s="108"/>
      <c r="IU69" s="108"/>
    </row>
    <row r="70" spans="1:255" s="109" customFormat="1" ht="12" customHeight="1">
      <c r="A70" s="107"/>
      <c r="B70" s="43" t="s">
        <v>134</v>
      </c>
      <c r="C70" s="44" t="s">
        <v>84</v>
      </c>
      <c r="D70" s="44">
        <f>0.8*4</f>
        <v>3.2</v>
      </c>
      <c r="E70" s="44" t="s">
        <v>99</v>
      </c>
      <c r="F70" s="45">
        <v>15320</v>
      </c>
      <c r="G70" s="45">
        <f t="shared" si="2"/>
        <v>49024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  <c r="EO70" s="108"/>
      <c r="EP70" s="108"/>
      <c r="EQ70" s="108"/>
      <c r="ER70" s="108"/>
      <c r="ES70" s="108"/>
      <c r="ET70" s="108"/>
      <c r="EU70" s="108"/>
      <c r="EV70" s="108"/>
      <c r="EW70" s="108"/>
      <c r="EX70" s="108"/>
      <c r="EY70" s="108"/>
      <c r="EZ70" s="108"/>
      <c r="FA70" s="108"/>
      <c r="FB70" s="108"/>
      <c r="FC70" s="108"/>
      <c r="FD70" s="108"/>
      <c r="FE70" s="108"/>
      <c r="FF70" s="108"/>
      <c r="FG70" s="108"/>
      <c r="FH70" s="108"/>
      <c r="FI70" s="108"/>
      <c r="FJ70" s="108"/>
      <c r="FK70" s="108"/>
      <c r="FL70" s="108"/>
      <c r="FM70" s="108"/>
      <c r="FN70" s="108"/>
      <c r="FO70" s="108"/>
      <c r="FP70" s="108"/>
      <c r="FQ70" s="108"/>
      <c r="FR70" s="108"/>
      <c r="FS70" s="108"/>
      <c r="FT70" s="108"/>
      <c r="FU70" s="108"/>
      <c r="FV70" s="108"/>
      <c r="FW70" s="108"/>
      <c r="FX70" s="108"/>
      <c r="FY70" s="108"/>
      <c r="FZ70" s="108"/>
      <c r="GA70" s="108"/>
      <c r="GB70" s="108"/>
      <c r="GC70" s="108"/>
      <c r="GD70" s="108"/>
      <c r="GE70" s="108"/>
      <c r="GF70" s="108"/>
      <c r="GG70" s="108"/>
      <c r="GH70" s="108"/>
      <c r="GI70" s="108"/>
      <c r="GJ70" s="108"/>
      <c r="GK70" s="108"/>
      <c r="GL70" s="108"/>
      <c r="GM70" s="108"/>
      <c r="GN70" s="108"/>
      <c r="GO70" s="108"/>
      <c r="GP70" s="108"/>
      <c r="GQ70" s="108"/>
      <c r="GR70" s="108"/>
      <c r="GS70" s="108"/>
      <c r="GT70" s="108"/>
      <c r="GU70" s="108"/>
      <c r="GV70" s="108"/>
      <c r="GW70" s="108"/>
      <c r="GX70" s="108"/>
      <c r="GY70" s="108"/>
      <c r="GZ70" s="108"/>
      <c r="HA70" s="108"/>
      <c r="HB70" s="108"/>
      <c r="HC70" s="108"/>
      <c r="HD70" s="108"/>
      <c r="HE70" s="108"/>
      <c r="HF70" s="108"/>
      <c r="HG70" s="108"/>
      <c r="HH70" s="108"/>
      <c r="HI70" s="108"/>
      <c r="HJ70" s="108"/>
      <c r="HK70" s="108"/>
      <c r="HL70" s="108"/>
      <c r="HM70" s="108"/>
      <c r="HN70" s="108"/>
      <c r="HO70" s="108"/>
      <c r="HP70" s="108"/>
      <c r="HQ70" s="108"/>
      <c r="HR70" s="108"/>
      <c r="HS70" s="108"/>
      <c r="HT70" s="108"/>
      <c r="HU70" s="108"/>
      <c r="HV70" s="108"/>
      <c r="HW70" s="108"/>
      <c r="HX70" s="108"/>
      <c r="HY70" s="108"/>
      <c r="HZ70" s="108"/>
      <c r="IA70" s="108"/>
      <c r="IB70" s="108"/>
      <c r="IC70" s="108"/>
      <c r="ID70" s="108"/>
      <c r="IE70" s="108"/>
      <c r="IF70" s="108"/>
      <c r="IG70" s="108"/>
      <c r="IH70" s="108"/>
      <c r="II70" s="108"/>
      <c r="IJ70" s="108"/>
      <c r="IK70" s="108"/>
      <c r="IL70" s="108"/>
      <c r="IM70" s="108"/>
      <c r="IN70" s="108"/>
      <c r="IO70" s="108"/>
      <c r="IP70" s="108"/>
      <c r="IQ70" s="108"/>
      <c r="IR70" s="108"/>
      <c r="IS70" s="108"/>
      <c r="IT70" s="108"/>
      <c r="IU70" s="108"/>
    </row>
    <row r="71" spans="1:255" s="109" customFormat="1" ht="12" customHeight="1">
      <c r="A71" s="107"/>
      <c r="B71" s="43" t="s">
        <v>113</v>
      </c>
      <c r="C71" s="44" t="s">
        <v>84</v>
      </c>
      <c r="D71" s="44">
        <v>2</v>
      </c>
      <c r="E71" s="44" t="s">
        <v>114</v>
      </c>
      <c r="F71" s="45">
        <v>25580</v>
      </c>
      <c r="G71" s="45">
        <f t="shared" si="2"/>
        <v>51160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  <c r="EO71" s="108"/>
      <c r="EP71" s="108"/>
      <c r="EQ71" s="108"/>
      <c r="ER71" s="108"/>
      <c r="ES71" s="108"/>
      <c r="ET71" s="108"/>
      <c r="EU71" s="108"/>
      <c r="EV71" s="108"/>
      <c r="EW71" s="108"/>
      <c r="EX71" s="108"/>
      <c r="EY71" s="108"/>
      <c r="EZ71" s="108"/>
      <c r="FA71" s="108"/>
      <c r="FB71" s="108"/>
      <c r="FC71" s="108"/>
      <c r="FD71" s="108"/>
      <c r="FE71" s="108"/>
      <c r="FF71" s="108"/>
      <c r="FG71" s="108"/>
      <c r="FH71" s="108"/>
      <c r="FI71" s="108"/>
      <c r="FJ71" s="108"/>
      <c r="FK71" s="108"/>
      <c r="FL71" s="108"/>
      <c r="FM71" s="108"/>
      <c r="FN71" s="108"/>
      <c r="FO71" s="108"/>
      <c r="FP71" s="108"/>
      <c r="FQ71" s="108"/>
      <c r="FR71" s="108"/>
      <c r="FS71" s="108"/>
      <c r="FT71" s="108"/>
      <c r="FU71" s="108"/>
      <c r="FV71" s="108"/>
      <c r="FW71" s="108"/>
      <c r="FX71" s="108"/>
      <c r="FY71" s="108"/>
      <c r="FZ71" s="108"/>
      <c r="GA71" s="108"/>
      <c r="GB71" s="108"/>
      <c r="GC71" s="108"/>
      <c r="GD71" s="108"/>
      <c r="GE71" s="108"/>
      <c r="GF71" s="108"/>
      <c r="GG71" s="108"/>
      <c r="GH71" s="108"/>
      <c r="GI71" s="108"/>
      <c r="GJ71" s="108"/>
      <c r="GK71" s="108"/>
      <c r="GL71" s="108"/>
      <c r="GM71" s="108"/>
      <c r="GN71" s="108"/>
      <c r="GO71" s="108"/>
      <c r="GP71" s="108"/>
      <c r="GQ71" s="108"/>
      <c r="GR71" s="108"/>
      <c r="GS71" s="108"/>
      <c r="GT71" s="108"/>
      <c r="GU71" s="108"/>
      <c r="GV71" s="108"/>
      <c r="GW71" s="108"/>
      <c r="GX71" s="108"/>
      <c r="GY71" s="108"/>
      <c r="GZ71" s="108"/>
      <c r="HA71" s="108"/>
      <c r="HB71" s="108"/>
      <c r="HC71" s="108"/>
      <c r="HD71" s="108"/>
      <c r="HE71" s="108"/>
      <c r="HF71" s="108"/>
      <c r="HG71" s="108"/>
      <c r="HH71" s="108"/>
      <c r="HI71" s="108"/>
      <c r="HJ71" s="108"/>
      <c r="HK71" s="108"/>
      <c r="HL71" s="108"/>
      <c r="HM71" s="108"/>
      <c r="HN71" s="108"/>
      <c r="HO71" s="108"/>
      <c r="HP71" s="108"/>
      <c r="HQ71" s="108"/>
      <c r="HR71" s="108"/>
      <c r="HS71" s="108"/>
      <c r="HT71" s="108"/>
      <c r="HU71" s="108"/>
      <c r="HV71" s="108"/>
      <c r="HW71" s="108"/>
      <c r="HX71" s="108"/>
      <c r="HY71" s="108"/>
      <c r="HZ71" s="108"/>
      <c r="IA71" s="108"/>
      <c r="IB71" s="108"/>
      <c r="IC71" s="108"/>
      <c r="ID71" s="108"/>
      <c r="IE71" s="108"/>
      <c r="IF71" s="108"/>
      <c r="IG71" s="108"/>
      <c r="IH71" s="108"/>
      <c r="II71" s="108"/>
      <c r="IJ71" s="108"/>
      <c r="IK71" s="108"/>
      <c r="IL71" s="108"/>
      <c r="IM71" s="108"/>
      <c r="IN71" s="108"/>
      <c r="IO71" s="108"/>
      <c r="IP71" s="108"/>
      <c r="IQ71" s="108"/>
      <c r="IR71" s="108"/>
      <c r="IS71" s="108"/>
      <c r="IT71" s="108"/>
      <c r="IU71" s="108"/>
    </row>
    <row r="72" spans="1:255" s="109" customFormat="1" ht="12" customHeight="1">
      <c r="A72" s="107"/>
      <c r="B72" s="43" t="s">
        <v>138</v>
      </c>
      <c r="C72" s="44" t="s">
        <v>84</v>
      </c>
      <c r="D72" s="44">
        <v>0.32</v>
      </c>
      <c r="E72" s="44" t="s">
        <v>99</v>
      </c>
      <c r="F72" s="45">
        <v>43220</v>
      </c>
      <c r="G72" s="45">
        <f t="shared" si="2"/>
        <v>13830.4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  <c r="EO72" s="108"/>
      <c r="EP72" s="108"/>
      <c r="EQ72" s="108"/>
      <c r="ER72" s="108"/>
      <c r="ES72" s="108"/>
      <c r="ET72" s="108"/>
      <c r="EU72" s="108"/>
      <c r="EV72" s="108"/>
      <c r="EW72" s="108"/>
      <c r="EX72" s="108"/>
      <c r="EY72" s="108"/>
      <c r="EZ72" s="108"/>
      <c r="FA72" s="108"/>
      <c r="FB72" s="108"/>
      <c r="FC72" s="108"/>
      <c r="FD72" s="108"/>
      <c r="FE72" s="108"/>
      <c r="FF72" s="108"/>
      <c r="FG72" s="108"/>
      <c r="FH72" s="108"/>
      <c r="FI72" s="108"/>
      <c r="FJ72" s="108"/>
      <c r="FK72" s="108"/>
      <c r="FL72" s="108"/>
      <c r="FM72" s="108"/>
      <c r="FN72" s="108"/>
      <c r="FO72" s="108"/>
      <c r="FP72" s="108"/>
      <c r="FQ72" s="108"/>
      <c r="FR72" s="108"/>
      <c r="FS72" s="108"/>
      <c r="FT72" s="108"/>
      <c r="FU72" s="108"/>
      <c r="FV72" s="108"/>
      <c r="FW72" s="108"/>
      <c r="FX72" s="108"/>
      <c r="FY72" s="108"/>
      <c r="FZ72" s="108"/>
      <c r="GA72" s="108"/>
      <c r="GB72" s="108"/>
      <c r="GC72" s="108"/>
      <c r="GD72" s="108"/>
      <c r="GE72" s="108"/>
      <c r="GF72" s="108"/>
      <c r="GG72" s="108"/>
      <c r="GH72" s="108"/>
      <c r="GI72" s="108"/>
      <c r="GJ72" s="108"/>
      <c r="GK72" s="108"/>
      <c r="GL72" s="108"/>
      <c r="GM72" s="108"/>
      <c r="GN72" s="108"/>
      <c r="GO72" s="108"/>
      <c r="GP72" s="108"/>
      <c r="GQ72" s="108"/>
      <c r="GR72" s="108"/>
      <c r="GS72" s="108"/>
      <c r="GT72" s="108"/>
      <c r="GU72" s="108"/>
      <c r="GV72" s="108"/>
      <c r="GW72" s="108"/>
      <c r="GX72" s="108"/>
      <c r="GY72" s="108"/>
      <c r="GZ72" s="108"/>
      <c r="HA72" s="108"/>
      <c r="HB72" s="108"/>
      <c r="HC72" s="108"/>
      <c r="HD72" s="108"/>
      <c r="HE72" s="108"/>
      <c r="HF72" s="108"/>
      <c r="HG72" s="108"/>
      <c r="HH72" s="108"/>
      <c r="HI72" s="108"/>
      <c r="HJ72" s="108"/>
      <c r="HK72" s="108"/>
      <c r="HL72" s="108"/>
      <c r="HM72" s="108"/>
      <c r="HN72" s="108"/>
      <c r="HO72" s="108"/>
      <c r="HP72" s="108"/>
      <c r="HQ72" s="108"/>
      <c r="HR72" s="108"/>
      <c r="HS72" s="108"/>
      <c r="HT72" s="108"/>
      <c r="HU72" s="108"/>
      <c r="HV72" s="108"/>
      <c r="HW72" s="108"/>
      <c r="HX72" s="108"/>
      <c r="HY72" s="108"/>
      <c r="HZ72" s="108"/>
      <c r="IA72" s="108"/>
      <c r="IB72" s="108"/>
      <c r="IC72" s="108"/>
      <c r="ID72" s="108"/>
      <c r="IE72" s="108"/>
      <c r="IF72" s="108"/>
      <c r="IG72" s="108"/>
      <c r="IH72" s="108"/>
      <c r="II72" s="108"/>
      <c r="IJ72" s="108"/>
      <c r="IK72" s="108"/>
      <c r="IL72" s="108"/>
      <c r="IM72" s="108"/>
      <c r="IN72" s="108"/>
      <c r="IO72" s="108"/>
      <c r="IP72" s="108"/>
      <c r="IQ72" s="108"/>
      <c r="IR72" s="108"/>
      <c r="IS72" s="108"/>
      <c r="IT72" s="108"/>
      <c r="IU72" s="108"/>
    </row>
    <row r="73" spans="1:255" s="109" customFormat="1" ht="12" customHeight="1">
      <c r="A73" s="107"/>
      <c r="B73" s="43" t="s">
        <v>115</v>
      </c>
      <c r="C73" s="44" t="s">
        <v>84</v>
      </c>
      <c r="D73" s="44">
        <v>0.15</v>
      </c>
      <c r="E73" s="44" t="s">
        <v>116</v>
      </c>
      <c r="F73" s="45">
        <v>496908.65700000001</v>
      </c>
      <c r="G73" s="45">
        <f t="shared" si="2"/>
        <v>74536.298549999992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  <c r="EO73" s="108"/>
      <c r="EP73" s="108"/>
      <c r="EQ73" s="108"/>
      <c r="ER73" s="108"/>
      <c r="ES73" s="108"/>
      <c r="ET73" s="108"/>
      <c r="EU73" s="108"/>
      <c r="EV73" s="108"/>
      <c r="EW73" s="108"/>
      <c r="EX73" s="108"/>
      <c r="EY73" s="108"/>
      <c r="EZ73" s="108"/>
      <c r="FA73" s="108"/>
      <c r="FB73" s="108"/>
      <c r="FC73" s="108"/>
      <c r="FD73" s="108"/>
      <c r="FE73" s="108"/>
      <c r="FF73" s="108"/>
      <c r="FG73" s="108"/>
      <c r="FH73" s="108"/>
      <c r="FI73" s="108"/>
      <c r="FJ73" s="108"/>
      <c r="FK73" s="108"/>
      <c r="FL73" s="108"/>
      <c r="FM73" s="108"/>
      <c r="FN73" s="108"/>
      <c r="FO73" s="108"/>
      <c r="FP73" s="108"/>
      <c r="FQ73" s="108"/>
      <c r="FR73" s="108"/>
      <c r="FS73" s="108"/>
      <c r="FT73" s="108"/>
      <c r="FU73" s="108"/>
      <c r="FV73" s="108"/>
      <c r="FW73" s="108"/>
      <c r="FX73" s="108"/>
      <c r="FY73" s="108"/>
      <c r="FZ73" s="108"/>
      <c r="GA73" s="108"/>
      <c r="GB73" s="108"/>
      <c r="GC73" s="108"/>
      <c r="GD73" s="108"/>
      <c r="GE73" s="108"/>
      <c r="GF73" s="108"/>
      <c r="GG73" s="108"/>
      <c r="GH73" s="108"/>
      <c r="GI73" s="108"/>
      <c r="GJ73" s="108"/>
      <c r="GK73" s="108"/>
      <c r="GL73" s="108"/>
      <c r="GM73" s="108"/>
      <c r="GN73" s="108"/>
      <c r="GO73" s="108"/>
      <c r="GP73" s="108"/>
      <c r="GQ73" s="108"/>
      <c r="GR73" s="108"/>
      <c r="GS73" s="108"/>
      <c r="GT73" s="108"/>
      <c r="GU73" s="108"/>
      <c r="GV73" s="108"/>
      <c r="GW73" s="108"/>
      <c r="GX73" s="108"/>
      <c r="GY73" s="108"/>
      <c r="GZ73" s="108"/>
      <c r="HA73" s="108"/>
      <c r="HB73" s="108"/>
      <c r="HC73" s="108"/>
      <c r="HD73" s="108"/>
      <c r="HE73" s="108"/>
      <c r="HF73" s="108"/>
      <c r="HG73" s="108"/>
      <c r="HH73" s="108"/>
      <c r="HI73" s="108"/>
      <c r="HJ73" s="108"/>
      <c r="HK73" s="108"/>
      <c r="HL73" s="108"/>
      <c r="HM73" s="108"/>
      <c r="HN73" s="108"/>
      <c r="HO73" s="108"/>
      <c r="HP73" s="108"/>
      <c r="HQ73" s="108"/>
      <c r="HR73" s="108"/>
      <c r="HS73" s="108"/>
      <c r="HT73" s="108"/>
      <c r="HU73" s="108"/>
      <c r="HV73" s="108"/>
      <c r="HW73" s="108"/>
      <c r="HX73" s="108"/>
      <c r="HY73" s="108"/>
      <c r="HZ73" s="108"/>
      <c r="IA73" s="108"/>
      <c r="IB73" s="108"/>
      <c r="IC73" s="108"/>
      <c r="ID73" s="108"/>
      <c r="IE73" s="108"/>
      <c r="IF73" s="108"/>
      <c r="IG73" s="108"/>
      <c r="IH73" s="108"/>
      <c r="II73" s="108"/>
      <c r="IJ73" s="108"/>
      <c r="IK73" s="108"/>
      <c r="IL73" s="108"/>
      <c r="IM73" s="108"/>
      <c r="IN73" s="108"/>
      <c r="IO73" s="108"/>
      <c r="IP73" s="108"/>
      <c r="IQ73" s="108"/>
      <c r="IR73" s="108"/>
      <c r="IS73" s="108"/>
      <c r="IT73" s="108"/>
      <c r="IU73" s="108"/>
    </row>
    <row r="74" spans="1:255" s="109" customFormat="1" ht="12" customHeight="1">
      <c r="A74" s="107"/>
      <c r="B74" s="43" t="s">
        <v>127</v>
      </c>
      <c r="C74" s="44" t="s">
        <v>84</v>
      </c>
      <c r="D74" s="44">
        <v>0.64</v>
      </c>
      <c r="E74" s="44" t="s">
        <v>116</v>
      </c>
      <c r="F74" s="45">
        <v>55660</v>
      </c>
      <c r="G74" s="45">
        <f t="shared" si="2"/>
        <v>35622.400000000001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8"/>
      <c r="DC74" s="108"/>
      <c r="DD74" s="108"/>
      <c r="DE74" s="108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8"/>
      <c r="DQ74" s="108"/>
      <c r="DR74" s="108"/>
      <c r="DS74" s="108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08"/>
      <c r="EE74" s="108"/>
      <c r="EF74" s="108"/>
      <c r="EG74" s="108"/>
      <c r="EH74" s="108"/>
      <c r="EI74" s="108"/>
      <c r="EJ74" s="108"/>
      <c r="EK74" s="108"/>
      <c r="EL74" s="108"/>
      <c r="EM74" s="108"/>
      <c r="EN74" s="108"/>
      <c r="EO74" s="108"/>
      <c r="EP74" s="108"/>
      <c r="EQ74" s="108"/>
      <c r="ER74" s="108"/>
      <c r="ES74" s="108"/>
      <c r="ET74" s="108"/>
      <c r="EU74" s="108"/>
      <c r="EV74" s="108"/>
      <c r="EW74" s="108"/>
      <c r="EX74" s="108"/>
      <c r="EY74" s="108"/>
      <c r="EZ74" s="108"/>
      <c r="FA74" s="108"/>
      <c r="FB74" s="108"/>
      <c r="FC74" s="108"/>
      <c r="FD74" s="108"/>
      <c r="FE74" s="108"/>
      <c r="FF74" s="108"/>
      <c r="FG74" s="108"/>
      <c r="FH74" s="108"/>
      <c r="FI74" s="108"/>
      <c r="FJ74" s="108"/>
      <c r="FK74" s="108"/>
      <c r="FL74" s="108"/>
      <c r="FM74" s="108"/>
      <c r="FN74" s="108"/>
      <c r="FO74" s="108"/>
      <c r="FP74" s="108"/>
      <c r="FQ74" s="108"/>
      <c r="FR74" s="108"/>
      <c r="FS74" s="108"/>
      <c r="FT74" s="108"/>
      <c r="FU74" s="108"/>
      <c r="FV74" s="108"/>
      <c r="FW74" s="108"/>
      <c r="FX74" s="108"/>
      <c r="FY74" s="108"/>
      <c r="FZ74" s="108"/>
      <c r="GA74" s="108"/>
      <c r="GB74" s="108"/>
      <c r="GC74" s="108"/>
      <c r="GD74" s="108"/>
      <c r="GE74" s="108"/>
      <c r="GF74" s="108"/>
      <c r="GG74" s="108"/>
      <c r="GH74" s="108"/>
      <c r="GI74" s="108"/>
      <c r="GJ74" s="108"/>
      <c r="GK74" s="108"/>
      <c r="GL74" s="108"/>
      <c r="GM74" s="108"/>
      <c r="GN74" s="108"/>
      <c r="GO74" s="108"/>
      <c r="GP74" s="108"/>
      <c r="GQ74" s="108"/>
      <c r="GR74" s="108"/>
      <c r="GS74" s="108"/>
      <c r="GT74" s="108"/>
      <c r="GU74" s="108"/>
      <c r="GV74" s="108"/>
      <c r="GW74" s="108"/>
      <c r="GX74" s="108"/>
      <c r="GY74" s="108"/>
      <c r="GZ74" s="108"/>
      <c r="HA74" s="108"/>
      <c r="HB74" s="108"/>
      <c r="HC74" s="108"/>
      <c r="HD74" s="108"/>
      <c r="HE74" s="108"/>
      <c r="HF74" s="108"/>
      <c r="HG74" s="108"/>
      <c r="HH74" s="108"/>
      <c r="HI74" s="108"/>
      <c r="HJ74" s="108"/>
      <c r="HK74" s="108"/>
      <c r="HL74" s="108"/>
      <c r="HM74" s="108"/>
      <c r="HN74" s="108"/>
      <c r="HO74" s="108"/>
      <c r="HP74" s="108"/>
      <c r="HQ74" s="108"/>
      <c r="HR74" s="108"/>
      <c r="HS74" s="108"/>
      <c r="HT74" s="108"/>
      <c r="HU74" s="108"/>
      <c r="HV74" s="108"/>
      <c r="HW74" s="108"/>
      <c r="HX74" s="108"/>
      <c r="HY74" s="108"/>
      <c r="HZ74" s="108"/>
      <c r="IA74" s="108"/>
      <c r="IB74" s="108"/>
      <c r="IC74" s="108"/>
      <c r="ID74" s="108"/>
      <c r="IE74" s="108"/>
      <c r="IF74" s="108"/>
      <c r="IG74" s="108"/>
      <c r="IH74" s="108"/>
      <c r="II74" s="108"/>
      <c r="IJ74" s="108"/>
      <c r="IK74" s="108"/>
      <c r="IL74" s="108"/>
      <c r="IM74" s="108"/>
      <c r="IN74" s="108"/>
      <c r="IO74" s="108"/>
      <c r="IP74" s="108"/>
      <c r="IQ74" s="108"/>
      <c r="IR74" s="108"/>
      <c r="IS74" s="108"/>
      <c r="IT74" s="108"/>
      <c r="IU74" s="108"/>
    </row>
    <row r="75" spans="1:255" s="109" customFormat="1" ht="12" customHeight="1">
      <c r="A75" s="107"/>
      <c r="B75" s="43" t="s">
        <v>131</v>
      </c>
      <c r="C75" s="44" t="s">
        <v>58</v>
      </c>
      <c r="D75" s="44">
        <v>7</v>
      </c>
      <c r="E75" s="44" t="s">
        <v>99</v>
      </c>
      <c r="F75" s="45">
        <v>17070</v>
      </c>
      <c r="G75" s="45">
        <f t="shared" si="2"/>
        <v>119490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8"/>
      <c r="CO75" s="108"/>
      <c r="CP75" s="108"/>
      <c r="CQ75" s="108"/>
      <c r="CR75" s="108"/>
      <c r="CS75" s="108"/>
      <c r="CT75" s="108"/>
      <c r="CU75" s="108"/>
      <c r="CV75" s="108"/>
      <c r="CW75" s="108"/>
      <c r="CX75" s="108"/>
      <c r="CY75" s="108"/>
      <c r="CZ75" s="108"/>
      <c r="DA75" s="108"/>
      <c r="DB75" s="108"/>
      <c r="DC75" s="108"/>
      <c r="DD75" s="108"/>
      <c r="DE75" s="108"/>
      <c r="DF75" s="108"/>
      <c r="DG75" s="108"/>
      <c r="DH75" s="108"/>
      <c r="DI75" s="108"/>
      <c r="DJ75" s="108"/>
      <c r="DK75" s="108"/>
      <c r="DL75" s="108"/>
      <c r="DM75" s="108"/>
      <c r="DN75" s="108"/>
      <c r="DO75" s="108"/>
      <c r="DP75" s="108"/>
      <c r="DQ75" s="108"/>
      <c r="DR75" s="108"/>
      <c r="DS75" s="108"/>
      <c r="DT75" s="108"/>
      <c r="DU75" s="108"/>
      <c r="DV75" s="108"/>
      <c r="DW75" s="108"/>
      <c r="DX75" s="108"/>
      <c r="DY75" s="108"/>
      <c r="DZ75" s="108"/>
      <c r="EA75" s="108"/>
      <c r="EB75" s="108"/>
      <c r="EC75" s="108"/>
      <c r="ED75" s="108"/>
      <c r="EE75" s="108"/>
      <c r="EF75" s="108"/>
      <c r="EG75" s="108"/>
      <c r="EH75" s="108"/>
      <c r="EI75" s="108"/>
      <c r="EJ75" s="108"/>
      <c r="EK75" s="108"/>
      <c r="EL75" s="108"/>
      <c r="EM75" s="108"/>
      <c r="EN75" s="108"/>
      <c r="EO75" s="108"/>
      <c r="EP75" s="108"/>
      <c r="EQ75" s="108"/>
      <c r="ER75" s="108"/>
      <c r="ES75" s="108"/>
      <c r="ET75" s="108"/>
      <c r="EU75" s="108"/>
      <c r="EV75" s="108"/>
      <c r="EW75" s="108"/>
      <c r="EX75" s="108"/>
      <c r="EY75" s="108"/>
      <c r="EZ75" s="108"/>
      <c r="FA75" s="108"/>
      <c r="FB75" s="108"/>
      <c r="FC75" s="108"/>
      <c r="FD75" s="108"/>
      <c r="FE75" s="108"/>
      <c r="FF75" s="108"/>
      <c r="FG75" s="108"/>
      <c r="FH75" s="108"/>
      <c r="FI75" s="108"/>
      <c r="FJ75" s="108"/>
      <c r="FK75" s="108"/>
      <c r="FL75" s="108"/>
      <c r="FM75" s="108"/>
      <c r="FN75" s="108"/>
      <c r="FO75" s="108"/>
      <c r="FP75" s="108"/>
      <c r="FQ75" s="108"/>
      <c r="FR75" s="108"/>
      <c r="FS75" s="108"/>
      <c r="FT75" s="108"/>
      <c r="FU75" s="108"/>
      <c r="FV75" s="108"/>
      <c r="FW75" s="108"/>
      <c r="FX75" s="108"/>
      <c r="FY75" s="108"/>
      <c r="FZ75" s="108"/>
      <c r="GA75" s="108"/>
      <c r="GB75" s="108"/>
      <c r="GC75" s="108"/>
      <c r="GD75" s="108"/>
      <c r="GE75" s="108"/>
      <c r="GF75" s="108"/>
      <c r="GG75" s="108"/>
      <c r="GH75" s="108"/>
      <c r="GI75" s="108"/>
      <c r="GJ75" s="108"/>
      <c r="GK75" s="108"/>
      <c r="GL75" s="108"/>
      <c r="GM75" s="108"/>
      <c r="GN75" s="108"/>
      <c r="GO75" s="108"/>
      <c r="GP75" s="108"/>
      <c r="GQ75" s="108"/>
      <c r="GR75" s="108"/>
      <c r="GS75" s="108"/>
      <c r="GT75" s="108"/>
      <c r="GU75" s="108"/>
      <c r="GV75" s="108"/>
      <c r="GW75" s="108"/>
      <c r="GX75" s="108"/>
      <c r="GY75" s="108"/>
      <c r="GZ75" s="108"/>
      <c r="HA75" s="108"/>
      <c r="HB75" s="108"/>
      <c r="HC75" s="108"/>
      <c r="HD75" s="108"/>
      <c r="HE75" s="108"/>
      <c r="HF75" s="108"/>
      <c r="HG75" s="108"/>
      <c r="HH75" s="108"/>
      <c r="HI75" s="108"/>
      <c r="HJ75" s="108"/>
      <c r="HK75" s="108"/>
      <c r="HL75" s="108"/>
      <c r="HM75" s="108"/>
      <c r="HN75" s="108"/>
      <c r="HO75" s="108"/>
      <c r="HP75" s="108"/>
      <c r="HQ75" s="108"/>
      <c r="HR75" s="108"/>
      <c r="HS75" s="108"/>
      <c r="HT75" s="108"/>
      <c r="HU75" s="108"/>
      <c r="HV75" s="108"/>
      <c r="HW75" s="108"/>
      <c r="HX75" s="108"/>
      <c r="HY75" s="108"/>
      <c r="HZ75" s="108"/>
      <c r="IA75" s="108"/>
      <c r="IB75" s="108"/>
      <c r="IC75" s="108"/>
      <c r="ID75" s="108"/>
      <c r="IE75" s="108"/>
      <c r="IF75" s="108"/>
      <c r="IG75" s="108"/>
      <c r="IH75" s="108"/>
      <c r="II75" s="108"/>
      <c r="IJ75" s="108"/>
      <c r="IK75" s="108"/>
      <c r="IL75" s="108"/>
      <c r="IM75" s="108"/>
      <c r="IN75" s="108"/>
      <c r="IO75" s="108"/>
      <c r="IP75" s="108"/>
      <c r="IQ75" s="108"/>
      <c r="IR75" s="108"/>
      <c r="IS75" s="108"/>
      <c r="IT75" s="108"/>
      <c r="IU75" s="108"/>
    </row>
    <row r="76" spans="1:255" s="109" customFormat="1" ht="12" customHeight="1">
      <c r="A76" s="107"/>
      <c r="B76" s="43" t="s">
        <v>132</v>
      </c>
      <c r="C76" s="44" t="s">
        <v>84</v>
      </c>
      <c r="D76" s="44">
        <v>0.96</v>
      </c>
      <c r="E76" s="44" t="s">
        <v>99</v>
      </c>
      <c r="F76" s="45">
        <v>31230</v>
      </c>
      <c r="G76" s="45">
        <f t="shared" si="2"/>
        <v>29980.799999999999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8"/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8"/>
      <c r="CO76" s="108"/>
      <c r="CP76" s="108"/>
      <c r="CQ76" s="108"/>
      <c r="CR76" s="108"/>
      <c r="CS76" s="108"/>
      <c r="CT76" s="108"/>
      <c r="CU76" s="108"/>
      <c r="CV76" s="108"/>
      <c r="CW76" s="108"/>
      <c r="CX76" s="108"/>
      <c r="CY76" s="108"/>
      <c r="CZ76" s="108"/>
      <c r="DA76" s="108"/>
      <c r="DB76" s="108"/>
      <c r="DC76" s="108"/>
      <c r="DD76" s="108"/>
      <c r="DE76" s="108"/>
      <c r="DF76" s="108"/>
      <c r="DG76" s="108"/>
      <c r="DH76" s="108"/>
      <c r="DI76" s="108"/>
      <c r="DJ76" s="108"/>
      <c r="DK76" s="108"/>
      <c r="DL76" s="108"/>
      <c r="DM76" s="108"/>
      <c r="DN76" s="108"/>
      <c r="DO76" s="108"/>
      <c r="DP76" s="108"/>
      <c r="DQ76" s="108"/>
      <c r="DR76" s="108"/>
      <c r="DS76" s="108"/>
      <c r="DT76" s="108"/>
      <c r="DU76" s="108"/>
      <c r="DV76" s="108"/>
      <c r="DW76" s="108"/>
      <c r="DX76" s="108"/>
      <c r="DY76" s="108"/>
      <c r="DZ76" s="108"/>
      <c r="EA76" s="108"/>
      <c r="EB76" s="108"/>
      <c r="EC76" s="108"/>
      <c r="ED76" s="108"/>
      <c r="EE76" s="108"/>
      <c r="EF76" s="108"/>
      <c r="EG76" s="108"/>
      <c r="EH76" s="108"/>
      <c r="EI76" s="108"/>
      <c r="EJ76" s="108"/>
      <c r="EK76" s="108"/>
      <c r="EL76" s="108"/>
      <c r="EM76" s="108"/>
      <c r="EN76" s="108"/>
      <c r="EO76" s="108"/>
      <c r="EP76" s="108"/>
      <c r="EQ76" s="108"/>
      <c r="ER76" s="108"/>
      <c r="ES76" s="108"/>
      <c r="ET76" s="108"/>
      <c r="EU76" s="108"/>
      <c r="EV76" s="108"/>
      <c r="EW76" s="108"/>
      <c r="EX76" s="108"/>
      <c r="EY76" s="108"/>
      <c r="EZ76" s="108"/>
      <c r="FA76" s="108"/>
      <c r="FB76" s="108"/>
      <c r="FC76" s="108"/>
      <c r="FD76" s="108"/>
      <c r="FE76" s="108"/>
      <c r="FF76" s="108"/>
      <c r="FG76" s="108"/>
      <c r="FH76" s="108"/>
      <c r="FI76" s="108"/>
      <c r="FJ76" s="108"/>
      <c r="FK76" s="108"/>
      <c r="FL76" s="108"/>
      <c r="FM76" s="108"/>
      <c r="FN76" s="108"/>
      <c r="FO76" s="108"/>
      <c r="FP76" s="108"/>
      <c r="FQ76" s="108"/>
      <c r="FR76" s="108"/>
      <c r="FS76" s="108"/>
      <c r="FT76" s="108"/>
      <c r="FU76" s="108"/>
      <c r="FV76" s="108"/>
      <c r="FW76" s="108"/>
      <c r="FX76" s="108"/>
      <c r="FY76" s="108"/>
      <c r="FZ76" s="108"/>
      <c r="GA76" s="108"/>
      <c r="GB76" s="108"/>
      <c r="GC76" s="108"/>
      <c r="GD76" s="108"/>
      <c r="GE76" s="108"/>
      <c r="GF76" s="108"/>
      <c r="GG76" s="108"/>
      <c r="GH76" s="108"/>
      <c r="GI76" s="108"/>
      <c r="GJ76" s="108"/>
      <c r="GK76" s="108"/>
      <c r="GL76" s="108"/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8"/>
      <c r="HA76" s="108"/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8"/>
      <c r="HP76" s="108"/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8"/>
      <c r="IE76" s="108"/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8"/>
      <c r="IT76" s="108"/>
      <c r="IU76" s="108"/>
    </row>
    <row r="77" spans="1:255" s="109" customFormat="1" ht="12" customHeight="1">
      <c r="A77" s="107"/>
      <c r="B77" s="43" t="s">
        <v>136</v>
      </c>
      <c r="C77" s="44" t="s">
        <v>84</v>
      </c>
      <c r="D77" s="44">
        <v>1.44</v>
      </c>
      <c r="E77" s="44" t="s">
        <v>137</v>
      </c>
      <c r="F77" s="45">
        <v>111000</v>
      </c>
      <c r="G77" s="45">
        <f t="shared" si="2"/>
        <v>159840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8"/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8"/>
      <c r="CT77" s="108"/>
      <c r="CU77" s="108"/>
      <c r="CV77" s="108"/>
      <c r="CW77" s="108"/>
      <c r="CX77" s="108"/>
      <c r="CY77" s="108"/>
      <c r="CZ77" s="108"/>
      <c r="DA77" s="108"/>
      <c r="DB77" s="108"/>
      <c r="DC77" s="108"/>
      <c r="DD77" s="108"/>
      <c r="DE77" s="108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08"/>
      <c r="DQ77" s="108"/>
      <c r="DR77" s="108"/>
      <c r="DS77" s="108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08"/>
      <c r="EE77" s="108"/>
      <c r="EF77" s="108"/>
      <c r="EG77" s="108"/>
      <c r="EH77" s="108"/>
      <c r="EI77" s="108"/>
      <c r="EJ77" s="108"/>
      <c r="EK77" s="108"/>
      <c r="EL77" s="108"/>
      <c r="EM77" s="108"/>
      <c r="EN77" s="108"/>
      <c r="EO77" s="108"/>
      <c r="EP77" s="108"/>
      <c r="EQ77" s="108"/>
      <c r="ER77" s="108"/>
      <c r="ES77" s="108"/>
      <c r="ET77" s="108"/>
      <c r="EU77" s="108"/>
      <c r="EV77" s="108"/>
      <c r="EW77" s="108"/>
      <c r="EX77" s="108"/>
      <c r="EY77" s="108"/>
      <c r="EZ77" s="108"/>
      <c r="FA77" s="108"/>
      <c r="FB77" s="108"/>
      <c r="FC77" s="108"/>
      <c r="FD77" s="108"/>
      <c r="FE77" s="108"/>
      <c r="FF77" s="108"/>
      <c r="FG77" s="108"/>
      <c r="FH77" s="108"/>
      <c r="FI77" s="108"/>
      <c r="FJ77" s="108"/>
      <c r="FK77" s="108"/>
      <c r="FL77" s="108"/>
      <c r="FM77" s="108"/>
      <c r="FN77" s="108"/>
      <c r="FO77" s="108"/>
      <c r="FP77" s="108"/>
      <c r="FQ77" s="108"/>
      <c r="FR77" s="108"/>
      <c r="FS77" s="108"/>
      <c r="FT77" s="108"/>
      <c r="FU77" s="108"/>
      <c r="FV77" s="108"/>
      <c r="FW77" s="108"/>
      <c r="FX77" s="108"/>
      <c r="FY77" s="108"/>
      <c r="FZ77" s="108"/>
      <c r="GA77" s="108"/>
      <c r="GB77" s="108"/>
      <c r="GC77" s="108"/>
      <c r="GD77" s="108"/>
      <c r="GE77" s="108"/>
      <c r="GF77" s="108"/>
      <c r="GG77" s="108"/>
      <c r="GH77" s="108"/>
      <c r="GI77" s="108"/>
      <c r="GJ77" s="108"/>
      <c r="GK77" s="108"/>
      <c r="GL77" s="108"/>
      <c r="GM77" s="108"/>
      <c r="GN77" s="108"/>
      <c r="GO77" s="108"/>
      <c r="GP77" s="108"/>
      <c r="GQ77" s="108"/>
      <c r="GR77" s="108"/>
      <c r="GS77" s="108"/>
      <c r="GT77" s="108"/>
      <c r="GU77" s="108"/>
      <c r="GV77" s="108"/>
      <c r="GW77" s="108"/>
      <c r="GX77" s="108"/>
      <c r="GY77" s="108"/>
      <c r="GZ77" s="108"/>
      <c r="HA77" s="108"/>
      <c r="HB77" s="108"/>
      <c r="HC77" s="108"/>
      <c r="HD77" s="108"/>
      <c r="HE77" s="108"/>
      <c r="HF77" s="108"/>
      <c r="HG77" s="108"/>
      <c r="HH77" s="108"/>
      <c r="HI77" s="108"/>
      <c r="HJ77" s="108"/>
      <c r="HK77" s="108"/>
      <c r="HL77" s="108"/>
      <c r="HM77" s="108"/>
      <c r="HN77" s="108"/>
      <c r="HO77" s="108"/>
      <c r="HP77" s="108"/>
      <c r="HQ77" s="108"/>
      <c r="HR77" s="108"/>
      <c r="HS77" s="108"/>
      <c r="HT77" s="108"/>
      <c r="HU77" s="108"/>
      <c r="HV77" s="108"/>
      <c r="HW77" s="108"/>
      <c r="HX77" s="108"/>
      <c r="HY77" s="108"/>
      <c r="HZ77" s="108"/>
      <c r="IA77" s="108"/>
      <c r="IB77" s="108"/>
      <c r="IC77" s="108"/>
      <c r="ID77" s="108"/>
      <c r="IE77" s="108"/>
      <c r="IF77" s="108"/>
      <c r="IG77" s="108"/>
      <c r="IH77" s="108"/>
      <c r="II77" s="108"/>
      <c r="IJ77" s="108"/>
      <c r="IK77" s="108"/>
      <c r="IL77" s="108"/>
      <c r="IM77" s="108"/>
      <c r="IN77" s="108"/>
      <c r="IO77" s="108"/>
      <c r="IP77" s="108"/>
      <c r="IQ77" s="108"/>
      <c r="IR77" s="108"/>
      <c r="IS77" s="108"/>
      <c r="IT77" s="108"/>
      <c r="IU77" s="108"/>
    </row>
    <row r="78" spans="1:255" s="109" customFormat="1" ht="12" customHeight="1">
      <c r="A78" s="107"/>
      <c r="B78" s="43" t="s">
        <v>139</v>
      </c>
      <c r="C78" s="44" t="s">
        <v>84</v>
      </c>
      <c r="D78" s="44">
        <v>9.6</v>
      </c>
      <c r="E78" s="44" t="s">
        <v>99</v>
      </c>
      <c r="F78" s="45">
        <v>6097</v>
      </c>
      <c r="G78" s="45">
        <f t="shared" si="2"/>
        <v>58531.199999999997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08"/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8"/>
      <c r="CO78" s="108"/>
      <c r="CP78" s="108"/>
      <c r="CQ78" s="108"/>
      <c r="CR78" s="108"/>
      <c r="CS78" s="108"/>
      <c r="CT78" s="108"/>
      <c r="CU78" s="108"/>
      <c r="CV78" s="108"/>
      <c r="CW78" s="108"/>
      <c r="CX78" s="108"/>
      <c r="CY78" s="108"/>
      <c r="CZ78" s="108"/>
      <c r="DA78" s="108"/>
      <c r="DB78" s="108"/>
      <c r="DC78" s="108"/>
      <c r="DD78" s="108"/>
      <c r="DE78" s="108"/>
      <c r="DF78" s="108"/>
      <c r="DG78" s="108"/>
      <c r="DH78" s="108"/>
      <c r="DI78" s="108"/>
      <c r="DJ78" s="108"/>
      <c r="DK78" s="108"/>
      <c r="DL78" s="108"/>
      <c r="DM78" s="108"/>
      <c r="DN78" s="108"/>
      <c r="DO78" s="108"/>
      <c r="DP78" s="108"/>
      <c r="DQ78" s="108"/>
      <c r="DR78" s="108"/>
      <c r="DS78" s="108"/>
      <c r="DT78" s="108"/>
      <c r="DU78" s="108"/>
      <c r="DV78" s="108"/>
      <c r="DW78" s="108"/>
      <c r="DX78" s="108"/>
      <c r="DY78" s="108"/>
      <c r="DZ78" s="108"/>
      <c r="EA78" s="108"/>
      <c r="EB78" s="108"/>
      <c r="EC78" s="108"/>
      <c r="ED78" s="108"/>
      <c r="EE78" s="108"/>
      <c r="EF78" s="108"/>
      <c r="EG78" s="108"/>
      <c r="EH78" s="108"/>
      <c r="EI78" s="108"/>
      <c r="EJ78" s="108"/>
      <c r="EK78" s="108"/>
      <c r="EL78" s="108"/>
      <c r="EM78" s="108"/>
      <c r="EN78" s="108"/>
      <c r="EO78" s="108"/>
      <c r="EP78" s="108"/>
      <c r="EQ78" s="108"/>
      <c r="ER78" s="108"/>
      <c r="ES78" s="108"/>
      <c r="ET78" s="108"/>
      <c r="EU78" s="108"/>
      <c r="EV78" s="108"/>
      <c r="EW78" s="108"/>
      <c r="EX78" s="108"/>
      <c r="EY78" s="108"/>
      <c r="EZ78" s="108"/>
      <c r="FA78" s="108"/>
      <c r="FB78" s="108"/>
      <c r="FC78" s="108"/>
      <c r="FD78" s="108"/>
      <c r="FE78" s="108"/>
      <c r="FF78" s="108"/>
      <c r="FG78" s="108"/>
      <c r="FH78" s="108"/>
      <c r="FI78" s="108"/>
      <c r="FJ78" s="108"/>
      <c r="FK78" s="108"/>
      <c r="FL78" s="108"/>
      <c r="FM78" s="108"/>
      <c r="FN78" s="108"/>
      <c r="FO78" s="108"/>
      <c r="FP78" s="108"/>
      <c r="FQ78" s="108"/>
      <c r="FR78" s="108"/>
      <c r="FS78" s="108"/>
      <c r="FT78" s="108"/>
      <c r="FU78" s="108"/>
      <c r="FV78" s="108"/>
      <c r="FW78" s="108"/>
      <c r="FX78" s="108"/>
      <c r="FY78" s="108"/>
      <c r="FZ78" s="108"/>
      <c r="GA78" s="108"/>
      <c r="GB78" s="108"/>
      <c r="GC78" s="108"/>
      <c r="GD78" s="108"/>
      <c r="GE78" s="108"/>
      <c r="GF78" s="108"/>
      <c r="GG78" s="108"/>
      <c r="GH78" s="108"/>
      <c r="GI78" s="108"/>
      <c r="GJ78" s="108"/>
      <c r="GK78" s="108"/>
      <c r="GL78" s="108"/>
      <c r="GM78" s="108"/>
      <c r="GN78" s="108"/>
      <c r="GO78" s="108"/>
      <c r="GP78" s="108"/>
      <c r="GQ78" s="108"/>
      <c r="GR78" s="108"/>
      <c r="GS78" s="108"/>
      <c r="GT78" s="108"/>
      <c r="GU78" s="108"/>
      <c r="GV78" s="108"/>
      <c r="GW78" s="108"/>
      <c r="GX78" s="108"/>
      <c r="GY78" s="108"/>
      <c r="GZ78" s="108"/>
      <c r="HA78" s="108"/>
      <c r="HB78" s="108"/>
      <c r="HC78" s="108"/>
      <c r="HD78" s="108"/>
      <c r="HE78" s="108"/>
      <c r="HF78" s="108"/>
      <c r="HG78" s="108"/>
      <c r="HH78" s="108"/>
      <c r="HI78" s="108"/>
      <c r="HJ78" s="108"/>
      <c r="HK78" s="108"/>
      <c r="HL78" s="108"/>
      <c r="HM78" s="108"/>
      <c r="HN78" s="108"/>
      <c r="HO78" s="108"/>
      <c r="HP78" s="108"/>
      <c r="HQ78" s="108"/>
      <c r="HR78" s="108"/>
      <c r="HS78" s="108"/>
      <c r="HT78" s="108"/>
      <c r="HU78" s="108"/>
      <c r="HV78" s="108"/>
      <c r="HW78" s="108"/>
      <c r="HX78" s="108"/>
      <c r="HY78" s="108"/>
      <c r="HZ78" s="108"/>
      <c r="IA78" s="108"/>
      <c r="IB78" s="108"/>
      <c r="IC78" s="108"/>
      <c r="ID78" s="108"/>
      <c r="IE78" s="108"/>
      <c r="IF78" s="108"/>
      <c r="IG78" s="108"/>
      <c r="IH78" s="108"/>
      <c r="II78" s="108"/>
      <c r="IJ78" s="108"/>
      <c r="IK78" s="108"/>
      <c r="IL78" s="108"/>
      <c r="IM78" s="108"/>
      <c r="IN78" s="108"/>
      <c r="IO78" s="108"/>
      <c r="IP78" s="108"/>
      <c r="IQ78" s="108"/>
      <c r="IR78" s="108"/>
      <c r="IS78" s="108"/>
      <c r="IT78" s="108"/>
      <c r="IU78" s="108"/>
    </row>
    <row r="79" spans="1:255" s="109" customFormat="1" ht="12" customHeight="1">
      <c r="A79" s="107"/>
      <c r="B79" s="123" t="s">
        <v>140</v>
      </c>
      <c r="C79" s="44" t="s">
        <v>84</v>
      </c>
      <c r="D79" s="44"/>
      <c r="E79" s="44"/>
      <c r="F79" s="45"/>
      <c r="G79" s="45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8"/>
      <c r="CO79" s="108"/>
      <c r="CP79" s="108"/>
      <c r="CQ79" s="108"/>
      <c r="CR79" s="108"/>
      <c r="CS79" s="108"/>
      <c r="CT79" s="108"/>
      <c r="CU79" s="108"/>
      <c r="CV79" s="108"/>
      <c r="CW79" s="108"/>
      <c r="CX79" s="108"/>
      <c r="CY79" s="108"/>
      <c r="CZ79" s="108"/>
      <c r="DA79" s="108"/>
      <c r="DB79" s="108"/>
      <c r="DC79" s="108"/>
      <c r="DD79" s="108"/>
      <c r="DE79" s="108"/>
      <c r="DF79" s="108"/>
      <c r="DG79" s="108"/>
      <c r="DH79" s="108"/>
      <c r="DI79" s="108"/>
      <c r="DJ79" s="108"/>
      <c r="DK79" s="108"/>
      <c r="DL79" s="108"/>
      <c r="DM79" s="108"/>
      <c r="DN79" s="108"/>
      <c r="DO79" s="108"/>
      <c r="DP79" s="108"/>
      <c r="DQ79" s="108"/>
      <c r="DR79" s="108"/>
      <c r="DS79" s="108"/>
      <c r="DT79" s="108"/>
      <c r="DU79" s="108"/>
      <c r="DV79" s="108"/>
      <c r="DW79" s="108"/>
      <c r="DX79" s="108"/>
      <c r="DY79" s="108"/>
      <c r="DZ79" s="108"/>
      <c r="EA79" s="108"/>
      <c r="EB79" s="108"/>
      <c r="EC79" s="108"/>
      <c r="ED79" s="108"/>
      <c r="EE79" s="108"/>
      <c r="EF79" s="108"/>
      <c r="EG79" s="108"/>
      <c r="EH79" s="108"/>
      <c r="EI79" s="108"/>
      <c r="EJ79" s="108"/>
      <c r="EK79" s="108"/>
      <c r="EL79" s="108"/>
      <c r="EM79" s="108"/>
      <c r="EN79" s="108"/>
      <c r="EO79" s="108"/>
      <c r="EP79" s="108"/>
      <c r="EQ79" s="108"/>
      <c r="ER79" s="108"/>
      <c r="ES79" s="108"/>
      <c r="ET79" s="108"/>
      <c r="EU79" s="108"/>
      <c r="EV79" s="108"/>
      <c r="EW79" s="108"/>
      <c r="EX79" s="108"/>
      <c r="EY79" s="108"/>
      <c r="EZ79" s="108"/>
      <c r="FA79" s="108"/>
      <c r="FB79" s="108"/>
      <c r="FC79" s="108"/>
      <c r="FD79" s="108"/>
      <c r="FE79" s="108"/>
      <c r="FF79" s="108"/>
      <c r="FG79" s="108"/>
      <c r="FH79" s="108"/>
      <c r="FI79" s="108"/>
      <c r="FJ79" s="108"/>
      <c r="FK79" s="108"/>
      <c r="FL79" s="108"/>
      <c r="FM79" s="108"/>
      <c r="FN79" s="108"/>
      <c r="FO79" s="108"/>
      <c r="FP79" s="108"/>
      <c r="FQ79" s="108"/>
      <c r="FR79" s="108"/>
      <c r="FS79" s="108"/>
      <c r="FT79" s="108"/>
      <c r="FU79" s="108"/>
      <c r="FV79" s="108"/>
      <c r="FW79" s="108"/>
      <c r="FX79" s="108"/>
      <c r="FY79" s="108"/>
      <c r="FZ79" s="108"/>
      <c r="GA79" s="108"/>
      <c r="GB79" s="108"/>
      <c r="GC79" s="108"/>
      <c r="GD79" s="108"/>
      <c r="GE79" s="108"/>
      <c r="GF79" s="108"/>
      <c r="GG79" s="108"/>
      <c r="GH79" s="108"/>
      <c r="GI79" s="108"/>
      <c r="GJ79" s="108"/>
      <c r="GK79" s="108"/>
      <c r="GL79" s="108"/>
      <c r="GM79" s="108"/>
      <c r="GN79" s="108"/>
      <c r="GO79" s="108"/>
      <c r="GP79" s="108"/>
      <c r="GQ79" s="108"/>
      <c r="GR79" s="108"/>
      <c r="GS79" s="108"/>
      <c r="GT79" s="108"/>
      <c r="GU79" s="108"/>
      <c r="GV79" s="108"/>
      <c r="GW79" s="108"/>
      <c r="GX79" s="108"/>
      <c r="GY79" s="108"/>
      <c r="GZ79" s="108"/>
      <c r="HA79" s="108"/>
      <c r="HB79" s="108"/>
      <c r="HC79" s="108"/>
      <c r="HD79" s="108"/>
      <c r="HE79" s="108"/>
      <c r="HF79" s="108"/>
      <c r="HG79" s="108"/>
      <c r="HH79" s="108"/>
      <c r="HI79" s="108"/>
      <c r="HJ79" s="108"/>
      <c r="HK79" s="108"/>
      <c r="HL79" s="108"/>
      <c r="HM79" s="108"/>
      <c r="HN79" s="108"/>
      <c r="HO79" s="108"/>
      <c r="HP79" s="108"/>
      <c r="HQ79" s="108"/>
      <c r="HR79" s="108"/>
      <c r="HS79" s="108"/>
      <c r="HT79" s="108"/>
      <c r="HU79" s="108"/>
      <c r="HV79" s="108"/>
      <c r="HW79" s="108"/>
      <c r="HX79" s="108"/>
      <c r="HY79" s="108"/>
      <c r="HZ79" s="108"/>
      <c r="IA79" s="108"/>
      <c r="IB79" s="108"/>
      <c r="IC79" s="108"/>
      <c r="ID79" s="108"/>
      <c r="IE79" s="108"/>
      <c r="IF79" s="108"/>
      <c r="IG79" s="108"/>
      <c r="IH79" s="108"/>
      <c r="II79" s="108"/>
      <c r="IJ79" s="108"/>
      <c r="IK79" s="108"/>
      <c r="IL79" s="108"/>
      <c r="IM79" s="108"/>
      <c r="IN79" s="108"/>
      <c r="IO79" s="108"/>
      <c r="IP79" s="108"/>
      <c r="IQ79" s="108"/>
      <c r="IR79" s="108"/>
      <c r="IS79" s="108"/>
      <c r="IT79" s="108"/>
      <c r="IU79" s="108"/>
    </row>
    <row r="80" spans="1:255" s="109" customFormat="1" ht="12" customHeight="1">
      <c r="A80" s="107"/>
      <c r="B80" s="43" t="s">
        <v>141</v>
      </c>
      <c r="C80" s="44" t="s">
        <v>84</v>
      </c>
      <c r="D80" s="44">
        <f>80/5</f>
        <v>16</v>
      </c>
      <c r="E80" s="44" t="s">
        <v>99</v>
      </c>
      <c r="F80" s="45">
        <f>206620/4</f>
        <v>51655</v>
      </c>
      <c r="G80" s="45">
        <f t="shared" si="2"/>
        <v>826480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8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</row>
    <row r="81" spans="1:255" s="109" customFormat="1" ht="12" customHeight="1">
      <c r="A81" s="107"/>
      <c r="B81" s="43" t="s">
        <v>142</v>
      </c>
      <c r="C81" s="44" t="s">
        <v>84</v>
      </c>
      <c r="D81" s="44">
        <f>20/5</f>
        <v>4</v>
      </c>
      <c r="E81" s="44" t="s">
        <v>99</v>
      </c>
      <c r="F81" s="45">
        <f>184086/20</f>
        <v>9204.2999999999993</v>
      </c>
      <c r="G81" s="45">
        <f t="shared" si="2"/>
        <v>36817.199999999997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8"/>
      <c r="CT81" s="108"/>
      <c r="CU81" s="108"/>
      <c r="CV81" s="108"/>
      <c r="CW81" s="108"/>
      <c r="CX81" s="108"/>
      <c r="CY81" s="108"/>
      <c r="CZ81" s="108"/>
      <c r="DA81" s="108"/>
      <c r="DB81" s="108"/>
      <c r="DC81" s="108"/>
      <c r="DD81" s="108"/>
      <c r="DE81" s="108"/>
      <c r="DF81" s="108"/>
      <c r="DG81" s="108"/>
      <c r="DH81" s="108"/>
      <c r="DI81" s="108"/>
      <c r="DJ81" s="108"/>
      <c r="DK81" s="108"/>
      <c r="DL81" s="108"/>
      <c r="DM81" s="108"/>
      <c r="DN81" s="108"/>
      <c r="DO81" s="108"/>
      <c r="DP81" s="108"/>
      <c r="DQ81" s="108"/>
      <c r="DR81" s="108"/>
      <c r="DS81" s="108"/>
      <c r="DT81" s="108"/>
      <c r="DU81" s="108"/>
      <c r="DV81" s="108"/>
      <c r="DW81" s="108"/>
      <c r="DX81" s="108"/>
      <c r="DY81" s="108"/>
      <c r="DZ81" s="108"/>
      <c r="EA81" s="108"/>
      <c r="EB81" s="108"/>
      <c r="EC81" s="108"/>
      <c r="ED81" s="108"/>
      <c r="EE81" s="108"/>
      <c r="EF81" s="108"/>
      <c r="EG81" s="108"/>
      <c r="EH81" s="108"/>
      <c r="EI81" s="108"/>
      <c r="EJ81" s="108"/>
      <c r="EK81" s="108"/>
      <c r="EL81" s="108"/>
      <c r="EM81" s="108"/>
      <c r="EN81" s="108"/>
      <c r="EO81" s="108"/>
      <c r="EP81" s="108"/>
      <c r="EQ81" s="108"/>
      <c r="ER81" s="108"/>
      <c r="ES81" s="108"/>
      <c r="ET81" s="108"/>
      <c r="EU81" s="108"/>
      <c r="EV81" s="108"/>
      <c r="EW81" s="108"/>
      <c r="EX81" s="108"/>
      <c r="EY81" s="108"/>
      <c r="EZ81" s="108"/>
      <c r="FA81" s="108"/>
      <c r="FB81" s="108"/>
      <c r="FC81" s="108"/>
      <c r="FD81" s="108"/>
      <c r="FE81" s="108"/>
      <c r="FF81" s="108"/>
      <c r="FG81" s="108"/>
      <c r="FH81" s="108"/>
      <c r="FI81" s="108"/>
      <c r="FJ81" s="108"/>
      <c r="FK81" s="108"/>
      <c r="FL81" s="108"/>
      <c r="FM81" s="108"/>
      <c r="FN81" s="108"/>
      <c r="FO81" s="108"/>
      <c r="FP81" s="108"/>
      <c r="FQ81" s="108"/>
      <c r="FR81" s="108"/>
      <c r="FS81" s="108"/>
      <c r="FT81" s="108"/>
      <c r="FU81" s="108"/>
      <c r="FV81" s="108"/>
      <c r="FW81" s="108"/>
      <c r="FX81" s="108"/>
      <c r="FY81" s="108"/>
      <c r="FZ81" s="108"/>
      <c r="GA81" s="108"/>
      <c r="GB81" s="108"/>
      <c r="GC81" s="108"/>
      <c r="GD81" s="108"/>
      <c r="GE81" s="108"/>
      <c r="GF81" s="108"/>
      <c r="GG81" s="108"/>
      <c r="GH81" s="108"/>
      <c r="GI81" s="108"/>
      <c r="GJ81" s="108"/>
      <c r="GK81" s="108"/>
      <c r="GL81" s="108"/>
      <c r="GM81" s="108"/>
      <c r="GN81" s="108"/>
      <c r="GO81" s="108"/>
      <c r="GP81" s="108"/>
      <c r="GQ81" s="108"/>
      <c r="GR81" s="108"/>
      <c r="GS81" s="108"/>
      <c r="GT81" s="108"/>
      <c r="GU81" s="108"/>
      <c r="GV81" s="108"/>
      <c r="GW81" s="108"/>
      <c r="GX81" s="108"/>
      <c r="GY81" s="108"/>
      <c r="GZ81" s="108"/>
      <c r="HA81" s="108"/>
      <c r="HB81" s="108"/>
      <c r="HC81" s="108"/>
      <c r="HD81" s="108"/>
      <c r="HE81" s="108"/>
      <c r="HF81" s="108"/>
      <c r="HG81" s="108"/>
      <c r="HH81" s="108"/>
      <c r="HI81" s="108"/>
      <c r="HJ81" s="108"/>
      <c r="HK81" s="108"/>
      <c r="HL81" s="108"/>
      <c r="HM81" s="108"/>
      <c r="HN81" s="108"/>
      <c r="HO81" s="108"/>
      <c r="HP81" s="108"/>
      <c r="HQ81" s="108"/>
      <c r="HR81" s="108"/>
      <c r="HS81" s="108"/>
      <c r="HT81" s="108"/>
      <c r="HU81" s="108"/>
      <c r="HV81" s="108"/>
      <c r="HW81" s="108"/>
      <c r="HX81" s="108"/>
      <c r="HY81" s="108"/>
      <c r="HZ81" s="108"/>
      <c r="IA81" s="108"/>
      <c r="IB81" s="108"/>
      <c r="IC81" s="108"/>
      <c r="ID81" s="108"/>
      <c r="IE81" s="108"/>
      <c r="IF81" s="108"/>
      <c r="IG81" s="108"/>
      <c r="IH81" s="108"/>
      <c r="II81" s="108"/>
      <c r="IJ81" s="108"/>
      <c r="IK81" s="108"/>
      <c r="IL81" s="108"/>
      <c r="IM81" s="108"/>
      <c r="IN81" s="108"/>
      <c r="IO81" s="108"/>
      <c r="IP81" s="108"/>
      <c r="IQ81" s="108"/>
      <c r="IR81" s="108"/>
      <c r="IS81" s="108"/>
      <c r="IT81" s="108"/>
      <c r="IU81" s="108"/>
    </row>
    <row r="82" spans="1:255" s="109" customFormat="1" ht="12" customHeight="1">
      <c r="A82" s="107"/>
      <c r="B82" s="123" t="s">
        <v>31</v>
      </c>
      <c r="C82" s="44"/>
      <c r="D82" s="44"/>
      <c r="E82" s="44"/>
      <c r="F82" s="45"/>
      <c r="G82" s="45" t="s">
        <v>57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8"/>
      <c r="CA82" s="108"/>
      <c r="CB82" s="108"/>
      <c r="CC82" s="108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08"/>
      <c r="CO82" s="108"/>
      <c r="CP82" s="108"/>
      <c r="CQ82" s="108"/>
      <c r="CR82" s="108"/>
      <c r="CS82" s="108"/>
      <c r="CT82" s="108"/>
      <c r="CU82" s="108"/>
      <c r="CV82" s="108"/>
      <c r="CW82" s="108"/>
      <c r="CX82" s="108"/>
      <c r="CY82" s="108"/>
      <c r="CZ82" s="108"/>
      <c r="DA82" s="108"/>
      <c r="DB82" s="108"/>
      <c r="DC82" s="108"/>
      <c r="DD82" s="108"/>
      <c r="DE82" s="108"/>
      <c r="DF82" s="108"/>
      <c r="DG82" s="108"/>
      <c r="DH82" s="108"/>
      <c r="DI82" s="108"/>
      <c r="DJ82" s="108"/>
      <c r="DK82" s="108"/>
      <c r="DL82" s="108"/>
      <c r="DM82" s="108"/>
      <c r="DN82" s="108"/>
      <c r="DO82" s="108"/>
      <c r="DP82" s="108"/>
      <c r="DQ82" s="108"/>
      <c r="DR82" s="108"/>
      <c r="DS82" s="108"/>
      <c r="DT82" s="108"/>
      <c r="DU82" s="108"/>
      <c r="DV82" s="108"/>
      <c r="DW82" s="108"/>
      <c r="DX82" s="108"/>
      <c r="DY82" s="108"/>
      <c r="DZ82" s="108"/>
      <c r="EA82" s="108"/>
      <c r="EB82" s="108"/>
      <c r="EC82" s="108"/>
      <c r="ED82" s="108"/>
      <c r="EE82" s="108"/>
      <c r="EF82" s="108"/>
      <c r="EG82" s="108"/>
      <c r="EH82" s="108"/>
      <c r="EI82" s="108"/>
      <c r="EJ82" s="108"/>
      <c r="EK82" s="108"/>
      <c r="EL82" s="108"/>
      <c r="EM82" s="108"/>
      <c r="EN82" s="108"/>
      <c r="EO82" s="108"/>
      <c r="EP82" s="108"/>
      <c r="EQ82" s="108"/>
      <c r="ER82" s="108"/>
      <c r="ES82" s="108"/>
      <c r="ET82" s="108"/>
      <c r="EU82" s="108"/>
      <c r="EV82" s="108"/>
      <c r="EW82" s="108"/>
      <c r="EX82" s="108"/>
      <c r="EY82" s="108"/>
      <c r="EZ82" s="108"/>
      <c r="FA82" s="108"/>
      <c r="FB82" s="108"/>
      <c r="FC82" s="108"/>
      <c r="FD82" s="108"/>
      <c r="FE82" s="108"/>
      <c r="FF82" s="108"/>
      <c r="FG82" s="108"/>
      <c r="FH82" s="108"/>
      <c r="FI82" s="108"/>
      <c r="FJ82" s="108"/>
      <c r="FK82" s="108"/>
      <c r="FL82" s="108"/>
      <c r="FM82" s="108"/>
      <c r="FN82" s="108"/>
      <c r="FO82" s="108"/>
      <c r="FP82" s="108"/>
      <c r="FQ82" s="108"/>
      <c r="FR82" s="108"/>
      <c r="FS82" s="108"/>
      <c r="FT82" s="108"/>
      <c r="FU82" s="108"/>
      <c r="FV82" s="108"/>
      <c r="FW82" s="108"/>
      <c r="FX82" s="108"/>
      <c r="FY82" s="108"/>
      <c r="FZ82" s="108"/>
      <c r="GA82" s="108"/>
      <c r="GB82" s="108"/>
      <c r="GC82" s="108"/>
      <c r="GD82" s="108"/>
      <c r="GE82" s="108"/>
      <c r="GF82" s="108"/>
      <c r="GG82" s="108"/>
      <c r="GH82" s="108"/>
      <c r="GI82" s="108"/>
      <c r="GJ82" s="108"/>
      <c r="GK82" s="108"/>
      <c r="GL82" s="108"/>
      <c r="GM82" s="108"/>
      <c r="GN82" s="108"/>
      <c r="GO82" s="108"/>
      <c r="GP82" s="108"/>
      <c r="GQ82" s="108"/>
      <c r="GR82" s="108"/>
      <c r="GS82" s="108"/>
      <c r="GT82" s="108"/>
      <c r="GU82" s="108"/>
      <c r="GV82" s="108"/>
      <c r="GW82" s="108"/>
      <c r="GX82" s="108"/>
      <c r="GY82" s="108"/>
      <c r="GZ82" s="108"/>
      <c r="HA82" s="108"/>
      <c r="HB82" s="108"/>
      <c r="HC82" s="108"/>
      <c r="HD82" s="108"/>
      <c r="HE82" s="108"/>
      <c r="HF82" s="108"/>
      <c r="HG82" s="108"/>
      <c r="HH82" s="108"/>
      <c r="HI82" s="108"/>
      <c r="HJ82" s="108"/>
      <c r="HK82" s="108"/>
      <c r="HL82" s="108"/>
      <c r="HM82" s="108"/>
      <c r="HN82" s="108"/>
      <c r="HO82" s="108"/>
      <c r="HP82" s="108"/>
      <c r="HQ82" s="108"/>
      <c r="HR82" s="108"/>
      <c r="HS82" s="108"/>
      <c r="HT82" s="108"/>
      <c r="HU82" s="108"/>
      <c r="HV82" s="108"/>
      <c r="HW82" s="108"/>
      <c r="HX82" s="108"/>
      <c r="HY82" s="108"/>
      <c r="HZ82" s="108"/>
      <c r="IA82" s="108"/>
      <c r="IB82" s="108"/>
      <c r="IC82" s="108"/>
      <c r="ID82" s="108"/>
      <c r="IE82" s="108"/>
      <c r="IF82" s="108"/>
      <c r="IG82" s="108"/>
      <c r="IH82" s="108"/>
      <c r="II82" s="108"/>
      <c r="IJ82" s="108"/>
      <c r="IK82" s="108"/>
      <c r="IL82" s="108"/>
      <c r="IM82" s="108"/>
      <c r="IN82" s="108"/>
      <c r="IO82" s="108"/>
      <c r="IP82" s="108"/>
      <c r="IQ82" s="108"/>
      <c r="IR82" s="108"/>
      <c r="IS82" s="108"/>
      <c r="IT82" s="108"/>
      <c r="IU82" s="108"/>
    </row>
    <row r="83" spans="1:255" s="109" customFormat="1" ht="12" customHeight="1">
      <c r="A83" s="107"/>
      <c r="B83" s="43" t="s">
        <v>117</v>
      </c>
      <c r="C83" s="44" t="s">
        <v>118</v>
      </c>
      <c r="D83" s="44">
        <v>1744</v>
      </c>
      <c r="E83" s="44" t="s">
        <v>78</v>
      </c>
      <c r="F83" s="45">
        <v>150</v>
      </c>
      <c r="G83" s="45">
        <f t="shared" si="2"/>
        <v>261600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08"/>
      <c r="CA83" s="108"/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  <c r="CV83" s="108"/>
      <c r="CW83" s="108"/>
      <c r="CX83" s="108"/>
      <c r="CY83" s="108"/>
      <c r="CZ83" s="108"/>
      <c r="DA83" s="108"/>
      <c r="DB83" s="108"/>
      <c r="DC83" s="108"/>
      <c r="DD83" s="108"/>
      <c r="DE83" s="108"/>
      <c r="DF83" s="108"/>
      <c r="DG83" s="108"/>
      <c r="DH83" s="108"/>
      <c r="DI83" s="108"/>
      <c r="DJ83" s="108"/>
      <c r="DK83" s="108"/>
      <c r="DL83" s="108"/>
      <c r="DM83" s="108"/>
      <c r="DN83" s="108"/>
      <c r="DO83" s="108"/>
      <c r="DP83" s="108"/>
      <c r="DQ83" s="108"/>
      <c r="DR83" s="108"/>
      <c r="DS83" s="108"/>
      <c r="DT83" s="108"/>
      <c r="DU83" s="108"/>
      <c r="DV83" s="108"/>
      <c r="DW83" s="108"/>
      <c r="DX83" s="108"/>
      <c r="DY83" s="108"/>
      <c r="DZ83" s="108"/>
      <c r="EA83" s="108"/>
      <c r="EB83" s="108"/>
      <c r="EC83" s="108"/>
      <c r="ED83" s="108"/>
      <c r="EE83" s="108"/>
      <c r="EF83" s="108"/>
      <c r="EG83" s="108"/>
      <c r="EH83" s="108"/>
      <c r="EI83" s="108"/>
      <c r="EJ83" s="108"/>
      <c r="EK83" s="108"/>
      <c r="EL83" s="108"/>
      <c r="EM83" s="108"/>
      <c r="EN83" s="108"/>
      <c r="EO83" s="108"/>
      <c r="EP83" s="108"/>
      <c r="EQ83" s="108"/>
      <c r="ER83" s="108"/>
      <c r="ES83" s="108"/>
      <c r="ET83" s="108"/>
      <c r="EU83" s="108"/>
      <c r="EV83" s="108"/>
      <c r="EW83" s="108"/>
      <c r="EX83" s="108"/>
      <c r="EY83" s="108"/>
      <c r="EZ83" s="108"/>
      <c r="FA83" s="108"/>
      <c r="FB83" s="108"/>
      <c r="FC83" s="108"/>
      <c r="FD83" s="108"/>
      <c r="FE83" s="108"/>
      <c r="FF83" s="108"/>
      <c r="FG83" s="108"/>
      <c r="FH83" s="108"/>
      <c r="FI83" s="108"/>
      <c r="FJ83" s="108"/>
      <c r="FK83" s="108"/>
      <c r="FL83" s="108"/>
      <c r="FM83" s="108"/>
      <c r="FN83" s="108"/>
      <c r="FO83" s="108"/>
      <c r="FP83" s="108"/>
      <c r="FQ83" s="108"/>
      <c r="FR83" s="108"/>
      <c r="FS83" s="108"/>
      <c r="FT83" s="108"/>
      <c r="FU83" s="108"/>
      <c r="FV83" s="108"/>
      <c r="FW83" s="108"/>
      <c r="FX83" s="108"/>
      <c r="FY83" s="108"/>
      <c r="FZ83" s="108"/>
      <c r="GA83" s="108"/>
      <c r="GB83" s="108"/>
      <c r="GC83" s="108"/>
      <c r="GD83" s="108"/>
      <c r="GE83" s="108"/>
      <c r="GF83" s="108"/>
      <c r="GG83" s="108"/>
      <c r="GH83" s="108"/>
      <c r="GI83" s="108"/>
      <c r="GJ83" s="108"/>
      <c r="GK83" s="108"/>
      <c r="GL83" s="108"/>
      <c r="GM83" s="108"/>
      <c r="GN83" s="108"/>
      <c r="GO83" s="108"/>
      <c r="GP83" s="108"/>
      <c r="GQ83" s="108"/>
      <c r="GR83" s="108"/>
      <c r="GS83" s="108"/>
      <c r="GT83" s="108"/>
      <c r="GU83" s="108"/>
      <c r="GV83" s="108"/>
      <c r="GW83" s="108"/>
      <c r="GX83" s="108"/>
      <c r="GY83" s="108"/>
      <c r="GZ83" s="108"/>
      <c r="HA83" s="108"/>
      <c r="HB83" s="108"/>
      <c r="HC83" s="108"/>
      <c r="HD83" s="108"/>
      <c r="HE83" s="108"/>
      <c r="HF83" s="108"/>
      <c r="HG83" s="108"/>
      <c r="HH83" s="108"/>
      <c r="HI83" s="108"/>
      <c r="HJ83" s="108"/>
      <c r="HK83" s="108"/>
      <c r="HL83" s="108"/>
      <c r="HM83" s="108"/>
      <c r="HN83" s="108"/>
      <c r="HO83" s="108"/>
      <c r="HP83" s="108"/>
      <c r="HQ83" s="108"/>
      <c r="HR83" s="108"/>
      <c r="HS83" s="108"/>
      <c r="HT83" s="108"/>
      <c r="HU83" s="108"/>
      <c r="HV83" s="108"/>
      <c r="HW83" s="108"/>
      <c r="HX83" s="108"/>
      <c r="HY83" s="108"/>
      <c r="HZ83" s="108"/>
      <c r="IA83" s="108"/>
      <c r="IB83" s="108"/>
      <c r="IC83" s="108"/>
      <c r="ID83" s="108"/>
      <c r="IE83" s="108"/>
      <c r="IF83" s="108"/>
      <c r="IG83" s="108"/>
      <c r="IH83" s="108"/>
      <c r="II83" s="108"/>
      <c r="IJ83" s="108"/>
      <c r="IK83" s="108"/>
      <c r="IL83" s="108"/>
      <c r="IM83" s="108"/>
      <c r="IN83" s="108"/>
      <c r="IO83" s="108"/>
      <c r="IP83" s="108"/>
      <c r="IQ83" s="108"/>
      <c r="IR83" s="108"/>
      <c r="IS83" s="108"/>
      <c r="IT83" s="108"/>
      <c r="IU83" s="108"/>
    </row>
    <row r="84" spans="1:255" s="109" customFormat="1" ht="12" customHeight="1">
      <c r="A84" s="107"/>
      <c r="B84" s="43" t="s">
        <v>119</v>
      </c>
      <c r="C84" s="44" t="s">
        <v>120</v>
      </c>
      <c r="D84" s="44">
        <v>200</v>
      </c>
      <c r="E84" s="44" t="s">
        <v>121</v>
      </c>
      <c r="F84" s="45">
        <v>250</v>
      </c>
      <c r="G84" s="45">
        <f t="shared" si="2"/>
        <v>50000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08"/>
      <c r="DC84" s="108"/>
      <c r="DD84" s="108"/>
      <c r="DE84" s="108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08"/>
      <c r="DQ84" s="108"/>
      <c r="DR84" s="108"/>
      <c r="DS84" s="108"/>
      <c r="DT84" s="108"/>
      <c r="DU84" s="108"/>
      <c r="DV84" s="108"/>
      <c r="DW84" s="108"/>
      <c r="DX84" s="108"/>
      <c r="DY84" s="108"/>
      <c r="DZ84" s="108"/>
      <c r="EA84" s="108"/>
      <c r="EB84" s="108"/>
      <c r="EC84" s="108"/>
      <c r="ED84" s="108"/>
      <c r="EE84" s="108"/>
      <c r="EF84" s="108"/>
      <c r="EG84" s="108"/>
      <c r="EH84" s="108"/>
      <c r="EI84" s="108"/>
      <c r="EJ84" s="108"/>
      <c r="EK84" s="108"/>
      <c r="EL84" s="108"/>
      <c r="EM84" s="108"/>
      <c r="EN84" s="108"/>
      <c r="EO84" s="108"/>
      <c r="EP84" s="108"/>
      <c r="EQ84" s="108"/>
      <c r="ER84" s="108"/>
      <c r="ES84" s="108"/>
      <c r="ET84" s="108"/>
      <c r="EU84" s="108"/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108"/>
      <c r="FG84" s="108"/>
      <c r="FH84" s="108"/>
      <c r="FI84" s="108"/>
      <c r="FJ84" s="108"/>
      <c r="FK84" s="108"/>
      <c r="FL84" s="108"/>
      <c r="FM84" s="108"/>
      <c r="FN84" s="108"/>
      <c r="FO84" s="108"/>
      <c r="FP84" s="108"/>
      <c r="FQ84" s="108"/>
      <c r="FR84" s="108"/>
      <c r="FS84" s="108"/>
      <c r="FT84" s="108"/>
      <c r="FU84" s="108"/>
      <c r="FV84" s="108"/>
      <c r="FW84" s="108"/>
      <c r="FX84" s="108"/>
      <c r="FY84" s="108"/>
      <c r="FZ84" s="108"/>
      <c r="GA84" s="108"/>
      <c r="GB84" s="108"/>
      <c r="GC84" s="108"/>
      <c r="GD84" s="108"/>
      <c r="GE84" s="108"/>
      <c r="GF84" s="108"/>
      <c r="GG84" s="108"/>
      <c r="GH84" s="108"/>
      <c r="GI84" s="108"/>
      <c r="GJ84" s="108"/>
      <c r="GK84" s="108"/>
      <c r="GL84" s="108"/>
      <c r="GM84" s="108"/>
      <c r="GN84" s="108"/>
      <c r="GO84" s="108"/>
      <c r="GP84" s="108"/>
      <c r="GQ84" s="108"/>
      <c r="GR84" s="108"/>
      <c r="GS84" s="108"/>
      <c r="GT84" s="108"/>
      <c r="GU84" s="108"/>
      <c r="GV84" s="108"/>
      <c r="GW84" s="108"/>
      <c r="GX84" s="108"/>
      <c r="GY84" s="108"/>
      <c r="GZ84" s="108"/>
      <c r="HA84" s="108"/>
      <c r="HB84" s="108"/>
      <c r="HC84" s="108"/>
      <c r="HD84" s="108"/>
      <c r="HE84" s="108"/>
      <c r="HF84" s="108"/>
      <c r="HG84" s="108"/>
      <c r="HH84" s="108"/>
      <c r="HI84" s="108"/>
      <c r="HJ84" s="108"/>
      <c r="HK84" s="108"/>
      <c r="HL84" s="108"/>
      <c r="HM84" s="108"/>
      <c r="HN84" s="108"/>
      <c r="HO84" s="108"/>
      <c r="HP84" s="108"/>
      <c r="HQ84" s="108"/>
      <c r="HR84" s="108"/>
      <c r="HS84" s="108"/>
      <c r="HT84" s="108"/>
      <c r="HU84" s="108"/>
      <c r="HV84" s="108"/>
      <c r="HW84" s="108"/>
      <c r="HX84" s="108"/>
      <c r="HY84" s="108"/>
      <c r="HZ84" s="108"/>
      <c r="IA84" s="108"/>
      <c r="IB84" s="108"/>
      <c r="IC84" s="108"/>
      <c r="ID84" s="108"/>
      <c r="IE84" s="108"/>
      <c r="IF84" s="108"/>
      <c r="IG84" s="108"/>
      <c r="IH84" s="108"/>
      <c r="II84" s="108"/>
      <c r="IJ84" s="108"/>
      <c r="IK84" s="108"/>
      <c r="IL84" s="108"/>
      <c r="IM84" s="108"/>
      <c r="IN84" s="108"/>
      <c r="IO84" s="108"/>
      <c r="IP84" s="108"/>
      <c r="IQ84" s="108"/>
      <c r="IR84" s="108"/>
      <c r="IS84" s="108"/>
      <c r="IT84" s="108"/>
      <c r="IU84" s="108"/>
    </row>
    <row r="85" spans="1:255" s="116" customFormat="1" ht="12" customHeight="1">
      <c r="A85" s="110"/>
      <c r="B85" s="111" t="s">
        <v>30</v>
      </c>
      <c r="C85" s="112"/>
      <c r="D85" s="112"/>
      <c r="E85" s="112"/>
      <c r="F85" s="113"/>
      <c r="G85" s="114">
        <f>SUM(G43:G84)</f>
        <v>9075845.0985499993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  <c r="IE85" s="115"/>
      <c r="IF85" s="115"/>
      <c r="IG85" s="115"/>
      <c r="IH85" s="115"/>
      <c r="II85" s="115"/>
      <c r="IJ85" s="115"/>
      <c r="IK85" s="115"/>
      <c r="IL85" s="115"/>
      <c r="IM85" s="115"/>
      <c r="IN85" s="115"/>
      <c r="IO85" s="115"/>
      <c r="IP85" s="115"/>
      <c r="IQ85" s="115"/>
      <c r="IR85" s="115"/>
      <c r="IS85" s="115"/>
      <c r="IT85" s="115"/>
      <c r="IU85" s="115"/>
    </row>
    <row r="86" spans="1:255" ht="12" customHeight="1">
      <c r="A86" s="2"/>
      <c r="B86" s="50"/>
      <c r="C86" s="51"/>
      <c r="D86" s="51"/>
      <c r="E86" s="52"/>
      <c r="F86" s="53"/>
      <c r="G86" s="54"/>
    </row>
    <row r="87" spans="1:255" ht="12" customHeight="1">
      <c r="A87" s="5"/>
      <c r="B87" s="101" t="s">
        <v>31</v>
      </c>
      <c r="C87" s="102"/>
      <c r="D87" s="103"/>
      <c r="E87" s="103"/>
      <c r="F87" s="104"/>
      <c r="G87" s="104"/>
    </row>
    <row r="88" spans="1:255" ht="24" customHeight="1">
      <c r="A88" s="5"/>
      <c r="B88" s="105" t="s">
        <v>32</v>
      </c>
      <c r="C88" s="106" t="s">
        <v>28</v>
      </c>
      <c r="D88" s="106" t="s">
        <v>29</v>
      </c>
      <c r="E88" s="105" t="s">
        <v>17</v>
      </c>
      <c r="F88" s="106" t="s">
        <v>18</v>
      </c>
      <c r="G88" s="105" t="s">
        <v>19</v>
      </c>
    </row>
    <row r="89" spans="1:255" s="109" customFormat="1" ht="12" customHeight="1">
      <c r="A89" s="107"/>
      <c r="B89" s="43" t="s">
        <v>57</v>
      </c>
      <c r="C89" s="44" t="s">
        <v>57</v>
      </c>
      <c r="D89" s="44" t="s">
        <v>57</v>
      </c>
      <c r="E89" s="44" t="s">
        <v>57</v>
      </c>
      <c r="F89" s="45" t="s">
        <v>57</v>
      </c>
      <c r="G89" s="45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8"/>
      <c r="CD89" s="108"/>
      <c r="CE89" s="108"/>
      <c r="CF89" s="108"/>
      <c r="CG89" s="108"/>
      <c r="CH89" s="108"/>
      <c r="CI89" s="108"/>
      <c r="CJ89" s="108"/>
      <c r="CK89" s="108"/>
      <c r="CL89" s="108"/>
      <c r="CM89" s="108"/>
      <c r="CN89" s="108"/>
      <c r="CO89" s="108"/>
      <c r="CP89" s="108"/>
      <c r="CQ89" s="108"/>
      <c r="CR89" s="108"/>
      <c r="CS89" s="108"/>
      <c r="CT89" s="108"/>
      <c r="CU89" s="108"/>
      <c r="CV89" s="108"/>
      <c r="CW89" s="108"/>
      <c r="CX89" s="108"/>
      <c r="CY89" s="108"/>
      <c r="CZ89" s="108"/>
      <c r="DA89" s="108"/>
      <c r="DB89" s="108"/>
      <c r="DC89" s="108"/>
      <c r="DD89" s="108"/>
      <c r="DE89" s="108"/>
      <c r="DF89" s="108"/>
      <c r="DG89" s="108"/>
      <c r="DH89" s="108"/>
      <c r="DI89" s="108"/>
      <c r="DJ89" s="108"/>
      <c r="DK89" s="108"/>
      <c r="DL89" s="108"/>
      <c r="DM89" s="108"/>
      <c r="DN89" s="108"/>
      <c r="DO89" s="108"/>
      <c r="DP89" s="108"/>
      <c r="DQ89" s="108"/>
      <c r="DR89" s="108"/>
      <c r="DS89" s="108"/>
      <c r="DT89" s="108"/>
      <c r="DU89" s="108"/>
      <c r="DV89" s="108"/>
      <c r="DW89" s="108"/>
      <c r="DX89" s="108"/>
      <c r="DY89" s="108"/>
      <c r="DZ89" s="108"/>
      <c r="EA89" s="108"/>
      <c r="EB89" s="108"/>
      <c r="EC89" s="108"/>
      <c r="ED89" s="108"/>
      <c r="EE89" s="108"/>
      <c r="EF89" s="108"/>
      <c r="EG89" s="108"/>
      <c r="EH89" s="108"/>
      <c r="EI89" s="108"/>
      <c r="EJ89" s="108"/>
      <c r="EK89" s="108"/>
      <c r="EL89" s="108"/>
      <c r="EM89" s="108"/>
      <c r="EN89" s="108"/>
      <c r="EO89" s="108"/>
      <c r="EP89" s="108"/>
      <c r="EQ89" s="108"/>
      <c r="ER89" s="108"/>
      <c r="ES89" s="108"/>
      <c r="ET89" s="108"/>
      <c r="EU89" s="108"/>
      <c r="EV89" s="108"/>
      <c r="EW89" s="108"/>
      <c r="EX89" s="108"/>
      <c r="EY89" s="108"/>
      <c r="EZ89" s="108"/>
      <c r="FA89" s="108"/>
      <c r="FB89" s="108"/>
      <c r="FC89" s="108"/>
      <c r="FD89" s="108"/>
      <c r="FE89" s="108"/>
      <c r="FF89" s="108"/>
      <c r="FG89" s="108"/>
      <c r="FH89" s="108"/>
      <c r="FI89" s="108"/>
      <c r="FJ89" s="108"/>
      <c r="FK89" s="108"/>
      <c r="FL89" s="108"/>
      <c r="FM89" s="108"/>
      <c r="FN89" s="108"/>
      <c r="FO89" s="108"/>
      <c r="FP89" s="108"/>
      <c r="FQ89" s="108"/>
      <c r="FR89" s="108"/>
      <c r="FS89" s="108"/>
      <c r="FT89" s="108"/>
      <c r="FU89" s="108"/>
      <c r="FV89" s="108"/>
      <c r="FW89" s="108"/>
      <c r="FX89" s="108"/>
      <c r="FY89" s="108"/>
      <c r="FZ89" s="108"/>
      <c r="GA89" s="108"/>
      <c r="GB89" s="108"/>
      <c r="GC89" s="108"/>
      <c r="GD89" s="108"/>
      <c r="GE89" s="108"/>
      <c r="GF89" s="108"/>
      <c r="GG89" s="108"/>
      <c r="GH89" s="108"/>
      <c r="GI89" s="108"/>
      <c r="GJ89" s="108"/>
      <c r="GK89" s="108"/>
      <c r="GL89" s="108"/>
      <c r="GM89" s="108"/>
      <c r="GN89" s="108"/>
      <c r="GO89" s="108"/>
      <c r="GP89" s="108"/>
      <c r="GQ89" s="108"/>
      <c r="GR89" s="108"/>
      <c r="GS89" s="108"/>
      <c r="GT89" s="108"/>
      <c r="GU89" s="108"/>
      <c r="GV89" s="108"/>
      <c r="GW89" s="108"/>
      <c r="GX89" s="108"/>
      <c r="GY89" s="108"/>
      <c r="GZ89" s="108"/>
      <c r="HA89" s="108"/>
      <c r="HB89" s="108"/>
      <c r="HC89" s="108"/>
      <c r="HD89" s="108"/>
      <c r="HE89" s="108"/>
      <c r="HF89" s="108"/>
      <c r="HG89" s="108"/>
      <c r="HH89" s="108"/>
      <c r="HI89" s="108"/>
      <c r="HJ89" s="108"/>
      <c r="HK89" s="108"/>
      <c r="HL89" s="108"/>
      <c r="HM89" s="108"/>
      <c r="HN89" s="108"/>
      <c r="HO89" s="108"/>
      <c r="HP89" s="108"/>
      <c r="HQ89" s="108"/>
      <c r="HR89" s="108"/>
      <c r="HS89" s="108"/>
      <c r="HT89" s="108"/>
      <c r="HU89" s="108"/>
      <c r="HV89" s="108"/>
      <c r="HW89" s="108"/>
      <c r="HX89" s="108"/>
      <c r="HY89" s="108"/>
      <c r="HZ89" s="108"/>
      <c r="IA89" s="108"/>
      <c r="IB89" s="108"/>
      <c r="IC89" s="108"/>
      <c r="ID89" s="108"/>
      <c r="IE89" s="108"/>
      <c r="IF89" s="108"/>
      <c r="IG89" s="108"/>
      <c r="IH89" s="108"/>
      <c r="II89" s="108"/>
      <c r="IJ89" s="108"/>
      <c r="IK89" s="108"/>
      <c r="IL89" s="108"/>
      <c r="IM89" s="108"/>
      <c r="IN89" s="108"/>
      <c r="IO89" s="108"/>
      <c r="IP89" s="108"/>
      <c r="IQ89" s="108"/>
      <c r="IR89" s="108"/>
      <c r="IS89" s="108"/>
      <c r="IT89" s="108"/>
      <c r="IU89" s="108"/>
    </row>
    <row r="90" spans="1:255" s="116" customFormat="1" ht="12" customHeight="1">
      <c r="A90" s="110"/>
      <c r="B90" s="111" t="s">
        <v>33</v>
      </c>
      <c r="C90" s="112"/>
      <c r="D90" s="112"/>
      <c r="E90" s="112"/>
      <c r="F90" s="113"/>
      <c r="G90" s="114">
        <f>SUM(G89)</f>
        <v>0</v>
      </c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  <c r="CA90" s="115"/>
      <c r="CB90" s="115"/>
      <c r="CC90" s="115"/>
      <c r="CD90" s="115"/>
      <c r="CE90" s="115"/>
      <c r="CF90" s="115"/>
      <c r="CG90" s="115"/>
      <c r="CH90" s="115"/>
      <c r="CI90" s="115"/>
      <c r="CJ90" s="115"/>
      <c r="CK90" s="115"/>
      <c r="CL90" s="115"/>
      <c r="CM90" s="115"/>
      <c r="CN90" s="115"/>
      <c r="CO90" s="115"/>
      <c r="CP90" s="115"/>
      <c r="CQ90" s="115"/>
      <c r="CR90" s="115"/>
      <c r="CS90" s="115"/>
      <c r="CT90" s="115"/>
      <c r="CU90" s="115"/>
      <c r="CV90" s="115"/>
      <c r="CW90" s="115"/>
      <c r="CX90" s="115"/>
      <c r="CY90" s="115"/>
      <c r="CZ90" s="115"/>
      <c r="DA90" s="115"/>
      <c r="DB90" s="115"/>
      <c r="DC90" s="115"/>
      <c r="DD90" s="115"/>
      <c r="DE90" s="115"/>
      <c r="DF90" s="115"/>
      <c r="DG90" s="115"/>
      <c r="DH90" s="115"/>
      <c r="DI90" s="115"/>
      <c r="DJ90" s="115"/>
      <c r="DK90" s="115"/>
      <c r="DL90" s="115"/>
      <c r="DM90" s="115"/>
      <c r="DN90" s="115"/>
      <c r="DO90" s="115"/>
      <c r="DP90" s="115"/>
      <c r="DQ90" s="115"/>
      <c r="DR90" s="115"/>
      <c r="DS90" s="115"/>
      <c r="DT90" s="115"/>
      <c r="DU90" s="115"/>
      <c r="DV90" s="115"/>
      <c r="DW90" s="115"/>
      <c r="DX90" s="115"/>
      <c r="DY90" s="115"/>
      <c r="DZ90" s="115"/>
      <c r="EA90" s="115"/>
      <c r="EB90" s="115"/>
      <c r="EC90" s="115"/>
      <c r="ED90" s="115"/>
      <c r="EE90" s="115"/>
      <c r="EF90" s="115"/>
      <c r="EG90" s="115"/>
      <c r="EH90" s="115"/>
      <c r="EI90" s="115"/>
      <c r="EJ90" s="115"/>
      <c r="EK90" s="115"/>
      <c r="EL90" s="115"/>
      <c r="EM90" s="115"/>
      <c r="EN90" s="115"/>
      <c r="EO90" s="115"/>
      <c r="EP90" s="115"/>
      <c r="EQ90" s="115"/>
      <c r="ER90" s="115"/>
      <c r="ES90" s="115"/>
      <c r="ET90" s="115"/>
      <c r="EU90" s="115"/>
      <c r="EV90" s="115"/>
      <c r="EW90" s="115"/>
      <c r="EX90" s="115"/>
      <c r="EY90" s="115"/>
      <c r="EZ90" s="115"/>
      <c r="FA90" s="115"/>
      <c r="FB90" s="115"/>
      <c r="FC90" s="115"/>
      <c r="FD90" s="115"/>
      <c r="FE90" s="115"/>
      <c r="FF90" s="115"/>
      <c r="FG90" s="115"/>
      <c r="FH90" s="115"/>
      <c r="FI90" s="115"/>
      <c r="FJ90" s="115"/>
      <c r="FK90" s="115"/>
      <c r="FL90" s="115"/>
      <c r="FM90" s="115"/>
      <c r="FN90" s="115"/>
      <c r="FO90" s="115"/>
      <c r="FP90" s="115"/>
      <c r="FQ90" s="115"/>
      <c r="FR90" s="115"/>
      <c r="FS90" s="115"/>
      <c r="FT90" s="115"/>
      <c r="FU90" s="115"/>
      <c r="FV90" s="115"/>
      <c r="FW90" s="115"/>
      <c r="FX90" s="115"/>
      <c r="FY90" s="115"/>
      <c r="FZ90" s="115"/>
      <c r="GA90" s="115"/>
      <c r="GB90" s="115"/>
      <c r="GC90" s="115"/>
      <c r="GD90" s="115"/>
      <c r="GE90" s="115"/>
      <c r="GF90" s="115"/>
      <c r="GG90" s="115"/>
      <c r="GH90" s="115"/>
      <c r="GI90" s="115"/>
      <c r="GJ90" s="115"/>
      <c r="GK90" s="115"/>
      <c r="GL90" s="115"/>
      <c r="GM90" s="115"/>
      <c r="GN90" s="115"/>
      <c r="GO90" s="115"/>
      <c r="GP90" s="115"/>
      <c r="GQ90" s="115"/>
      <c r="GR90" s="115"/>
      <c r="GS90" s="115"/>
      <c r="GT90" s="115"/>
      <c r="GU90" s="115"/>
      <c r="GV90" s="115"/>
      <c r="GW90" s="115"/>
      <c r="GX90" s="115"/>
      <c r="GY90" s="115"/>
      <c r="GZ90" s="115"/>
      <c r="HA90" s="115"/>
      <c r="HB90" s="115"/>
      <c r="HC90" s="115"/>
      <c r="HD90" s="115"/>
      <c r="HE90" s="115"/>
      <c r="HF90" s="115"/>
      <c r="HG90" s="115"/>
      <c r="HH90" s="115"/>
      <c r="HI90" s="115"/>
      <c r="HJ90" s="115"/>
      <c r="HK90" s="115"/>
      <c r="HL90" s="115"/>
      <c r="HM90" s="115"/>
      <c r="HN90" s="115"/>
      <c r="HO90" s="115"/>
      <c r="HP90" s="115"/>
      <c r="HQ90" s="115"/>
      <c r="HR90" s="115"/>
      <c r="HS90" s="115"/>
      <c r="HT90" s="115"/>
      <c r="HU90" s="115"/>
      <c r="HV90" s="115"/>
      <c r="HW90" s="115"/>
      <c r="HX90" s="115"/>
      <c r="HY90" s="115"/>
      <c r="HZ90" s="115"/>
      <c r="IA90" s="115"/>
      <c r="IB90" s="115"/>
      <c r="IC90" s="115"/>
      <c r="ID90" s="115"/>
      <c r="IE90" s="115"/>
      <c r="IF90" s="115"/>
      <c r="IG90" s="115"/>
      <c r="IH90" s="115"/>
      <c r="II90" s="115"/>
      <c r="IJ90" s="115"/>
      <c r="IK90" s="115"/>
      <c r="IL90" s="115"/>
      <c r="IM90" s="115"/>
      <c r="IN90" s="115"/>
      <c r="IO90" s="115"/>
      <c r="IP90" s="115"/>
      <c r="IQ90" s="115"/>
      <c r="IR90" s="115"/>
      <c r="IS90" s="115"/>
      <c r="IT90" s="115"/>
      <c r="IU90" s="115"/>
    </row>
    <row r="91" spans="1:255" ht="12" customHeight="1">
      <c r="A91" s="2"/>
      <c r="B91" s="55"/>
      <c r="C91" s="55"/>
      <c r="D91" s="55"/>
      <c r="E91" s="55"/>
      <c r="F91" s="56"/>
      <c r="G91" s="57"/>
    </row>
    <row r="92" spans="1:255" ht="12" customHeight="1">
      <c r="A92" s="15"/>
      <c r="B92" s="124" t="s">
        <v>34</v>
      </c>
      <c r="C92" s="125"/>
      <c r="D92" s="125"/>
      <c r="E92" s="125"/>
      <c r="F92" s="125"/>
      <c r="G92" s="126">
        <f>G28+G33+G38+G85+G90</f>
        <v>20325845.098549999</v>
      </c>
    </row>
    <row r="93" spans="1:255" ht="12" customHeight="1">
      <c r="A93" s="15"/>
      <c r="B93" s="127" t="s">
        <v>35</v>
      </c>
      <c r="C93" s="128"/>
      <c r="D93" s="128"/>
      <c r="E93" s="128"/>
      <c r="F93" s="128"/>
      <c r="G93" s="129">
        <f>G92*0.05</f>
        <v>1016292.2549275</v>
      </c>
    </row>
    <row r="94" spans="1:255" ht="12" customHeight="1">
      <c r="A94" s="15"/>
      <c r="B94" s="130" t="s">
        <v>36</v>
      </c>
      <c r="C94" s="131"/>
      <c r="D94" s="131"/>
      <c r="E94" s="131"/>
      <c r="F94" s="131"/>
      <c r="G94" s="132">
        <f>G93+G92</f>
        <v>21342137.3534775</v>
      </c>
    </row>
    <row r="95" spans="1:255" ht="12" customHeight="1">
      <c r="A95" s="15"/>
      <c r="B95" s="127" t="s">
        <v>37</v>
      </c>
      <c r="C95" s="128"/>
      <c r="D95" s="128"/>
      <c r="E95" s="128"/>
      <c r="F95" s="128"/>
      <c r="G95" s="129">
        <f>G12</f>
        <v>30000000</v>
      </c>
    </row>
    <row r="96" spans="1:255" ht="12" customHeight="1">
      <c r="A96" s="15"/>
      <c r="B96" s="133" t="s">
        <v>38</v>
      </c>
      <c r="C96" s="134"/>
      <c r="D96" s="134"/>
      <c r="E96" s="134"/>
      <c r="F96" s="134"/>
      <c r="G96" s="135">
        <f>G95-G94</f>
        <v>8657862.6465224996</v>
      </c>
    </row>
    <row r="97" spans="1:7" ht="12" customHeight="1">
      <c r="A97" s="15"/>
      <c r="B97" s="16" t="s">
        <v>39</v>
      </c>
      <c r="C97" s="17"/>
      <c r="D97" s="17"/>
      <c r="E97" s="17"/>
      <c r="F97" s="17"/>
      <c r="G97" s="33"/>
    </row>
    <row r="98" spans="1:7" ht="12.75" customHeight="1" thickBot="1">
      <c r="A98" s="15"/>
      <c r="B98" s="18"/>
      <c r="C98" s="17"/>
      <c r="D98" s="17"/>
      <c r="E98" s="17"/>
      <c r="F98" s="17"/>
      <c r="G98" s="33"/>
    </row>
    <row r="99" spans="1:7" ht="12" customHeight="1">
      <c r="A99" s="15"/>
      <c r="B99" s="21" t="s">
        <v>40</v>
      </c>
      <c r="C99" s="22"/>
      <c r="D99" s="22"/>
      <c r="E99" s="22"/>
      <c r="F99" s="23"/>
      <c r="G99" s="33"/>
    </row>
    <row r="100" spans="1:7" ht="12" customHeight="1">
      <c r="A100" s="15"/>
      <c r="B100" s="24" t="s">
        <v>41</v>
      </c>
      <c r="C100" s="14"/>
      <c r="D100" s="14"/>
      <c r="E100" s="14"/>
      <c r="F100" s="25"/>
      <c r="G100" s="33"/>
    </row>
    <row r="101" spans="1:7" ht="12" customHeight="1">
      <c r="A101" s="15"/>
      <c r="B101" s="24" t="s">
        <v>42</v>
      </c>
      <c r="C101" s="14"/>
      <c r="D101" s="14"/>
      <c r="E101" s="14"/>
      <c r="F101" s="25"/>
      <c r="G101" s="33"/>
    </row>
    <row r="102" spans="1:7" ht="12" customHeight="1">
      <c r="A102" s="15"/>
      <c r="B102" s="24" t="s">
        <v>43</v>
      </c>
      <c r="C102" s="14"/>
      <c r="D102" s="14"/>
      <c r="E102" s="14"/>
      <c r="F102" s="25"/>
      <c r="G102" s="33"/>
    </row>
    <row r="103" spans="1:7" ht="12" customHeight="1">
      <c r="A103" s="15"/>
      <c r="B103" s="24" t="s">
        <v>44</v>
      </c>
      <c r="C103" s="14"/>
      <c r="D103" s="14"/>
      <c r="E103" s="14"/>
      <c r="F103" s="25"/>
      <c r="G103" s="33"/>
    </row>
    <row r="104" spans="1:7" ht="12" customHeight="1">
      <c r="A104" s="15"/>
      <c r="B104" s="24" t="s">
        <v>45</v>
      </c>
      <c r="C104" s="14"/>
      <c r="D104" s="14"/>
      <c r="E104" s="14"/>
      <c r="F104" s="25"/>
      <c r="G104" s="33"/>
    </row>
    <row r="105" spans="1:7" ht="12.75" customHeight="1" thickBot="1">
      <c r="A105" s="15"/>
      <c r="B105" s="26" t="s">
        <v>46</v>
      </c>
      <c r="C105" s="27"/>
      <c r="D105" s="27"/>
      <c r="E105" s="27"/>
      <c r="F105" s="28"/>
      <c r="G105" s="33"/>
    </row>
    <row r="106" spans="1:7" ht="12.75" customHeight="1">
      <c r="A106" s="15"/>
      <c r="B106" s="19"/>
      <c r="C106" s="14"/>
      <c r="D106" s="14"/>
      <c r="E106" s="14"/>
      <c r="F106" s="14"/>
      <c r="G106" s="33"/>
    </row>
    <row r="107" spans="1:7" ht="15" customHeight="1" thickBot="1">
      <c r="A107" s="15"/>
      <c r="B107" s="90" t="s">
        <v>47</v>
      </c>
      <c r="C107" s="91"/>
      <c r="D107" s="59"/>
      <c r="E107" s="60"/>
      <c r="F107" s="12"/>
      <c r="G107" s="33"/>
    </row>
    <row r="108" spans="1:7" ht="12" customHeight="1">
      <c r="A108" s="15"/>
      <c r="B108" s="61" t="s">
        <v>32</v>
      </c>
      <c r="C108" s="62" t="s">
        <v>48</v>
      </c>
      <c r="D108" s="63" t="s">
        <v>49</v>
      </c>
      <c r="E108" s="60"/>
      <c r="F108" s="12"/>
      <c r="G108" s="33"/>
    </row>
    <row r="109" spans="1:7" ht="12" customHeight="1">
      <c r="A109" s="15"/>
      <c r="B109" s="64" t="s">
        <v>50</v>
      </c>
      <c r="C109" s="65">
        <f>G28</f>
        <v>11250000</v>
      </c>
      <c r="D109" s="66">
        <f>(C109/C115)</f>
        <v>0.52712621110401192</v>
      </c>
      <c r="E109" s="60"/>
      <c r="F109" s="12"/>
      <c r="G109" s="33"/>
    </row>
    <row r="110" spans="1:7" ht="12" customHeight="1">
      <c r="A110" s="15"/>
      <c r="B110" s="64" t="s">
        <v>51</v>
      </c>
      <c r="C110" s="65">
        <f>G33</f>
        <v>0</v>
      </c>
      <c r="D110" s="66">
        <v>0</v>
      </c>
      <c r="E110" s="60"/>
      <c r="F110" s="12"/>
      <c r="G110" s="33"/>
    </row>
    <row r="111" spans="1:7" ht="12" customHeight="1">
      <c r="A111" s="15"/>
      <c r="B111" s="64" t="s">
        <v>52</v>
      </c>
      <c r="C111" s="65">
        <f>G38</f>
        <v>0</v>
      </c>
      <c r="D111" s="66">
        <f>(C111/C115)</f>
        <v>0</v>
      </c>
      <c r="E111" s="60"/>
      <c r="F111" s="12"/>
      <c r="G111" s="33"/>
    </row>
    <row r="112" spans="1:7" ht="12" customHeight="1">
      <c r="A112" s="15"/>
      <c r="B112" s="64" t="s">
        <v>27</v>
      </c>
      <c r="C112" s="65">
        <f>G85</f>
        <v>9075845.0985499993</v>
      </c>
      <c r="D112" s="66">
        <f>(C112/C115)</f>
        <v>0.42525474127694035</v>
      </c>
      <c r="E112" s="60"/>
      <c r="F112" s="12"/>
      <c r="G112" s="33"/>
    </row>
    <row r="113" spans="1:7" ht="12" customHeight="1">
      <c r="A113" s="15"/>
      <c r="B113" s="64" t="s">
        <v>53</v>
      </c>
      <c r="C113" s="67">
        <f>G90</f>
        <v>0</v>
      </c>
      <c r="D113" s="66">
        <f>(C113/C115)</f>
        <v>0</v>
      </c>
      <c r="E113" s="68"/>
      <c r="F113" s="13"/>
      <c r="G113" s="33"/>
    </row>
    <row r="114" spans="1:7" ht="12" customHeight="1">
      <c r="A114" s="15"/>
      <c r="B114" s="64" t="s">
        <v>54</v>
      </c>
      <c r="C114" s="67">
        <f>G93</f>
        <v>1016292.2549275</v>
      </c>
      <c r="D114" s="66">
        <f>(C114/C115)</f>
        <v>4.7619047619047616E-2</v>
      </c>
      <c r="E114" s="68"/>
      <c r="F114" s="13"/>
      <c r="G114" s="33"/>
    </row>
    <row r="115" spans="1:7" ht="12.75" customHeight="1" thickBot="1">
      <c r="A115" s="15"/>
      <c r="B115" s="69" t="s">
        <v>55</v>
      </c>
      <c r="C115" s="70">
        <f>SUM(C109:C114)</f>
        <v>21342137.3534775</v>
      </c>
      <c r="D115" s="71">
        <f>SUM(D109:D114)</f>
        <v>1</v>
      </c>
      <c r="E115" s="68"/>
      <c r="F115" s="13"/>
      <c r="G115" s="33"/>
    </row>
    <row r="116" spans="1:7" ht="12" customHeight="1">
      <c r="A116" s="15"/>
      <c r="B116" s="72"/>
      <c r="C116" s="73"/>
      <c r="D116" s="73"/>
      <c r="E116" s="73"/>
      <c r="F116" s="17"/>
      <c r="G116" s="33"/>
    </row>
    <row r="117" spans="1:7" ht="12.75" customHeight="1" thickBot="1">
      <c r="A117" s="15"/>
      <c r="B117" s="58"/>
      <c r="C117" s="73"/>
      <c r="D117" s="73"/>
      <c r="E117" s="73"/>
      <c r="F117" s="17"/>
      <c r="G117" s="33"/>
    </row>
    <row r="118" spans="1:7" ht="12" customHeight="1" thickBot="1">
      <c r="A118" s="15"/>
      <c r="B118" s="87" t="s">
        <v>61</v>
      </c>
      <c r="C118" s="88"/>
      <c r="D118" s="88"/>
      <c r="E118" s="89"/>
      <c r="F118" s="13"/>
      <c r="G118" s="33"/>
    </row>
    <row r="119" spans="1:7" ht="12" customHeight="1">
      <c r="A119" s="15"/>
      <c r="B119" s="74" t="s">
        <v>59</v>
      </c>
      <c r="C119" s="75">
        <v>25000</v>
      </c>
      <c r="D119" s="75">
        <f>G9</f>
        <v>30000</v>
      </c>
      <c r="E119" s="75">
        <v>35000</v>
      </c>
      <c r="F119" s="29"/>
      <c r="G119" s="34"/>
    </row>
    <row r="120" spans="1:7" ht="12.75" customHeight="1" thickBot="1">
      <c r="A120" s="15"/>
      <c r="B120" s="69" t="s">
        <v>60</v>
      </c>
      <c r="C120" s="70">
        <f>(G94/C119)</f>
        <v>853.6854941391</v>
      </c>
      <c r="D120" s="70">
        <f>(G94/D119)</f>
        <v>711.40457844925004</v>
      </c>
      <c r="E120" s="76">
        <f>(G94/E119)</f>
        <v>609.7753529565</v>
      </c>
      <c r="F120" s="29"/>
      <c r="G120" s="34"/>
    </row>
    <row r="121" spans="1:7" ht="15.6" customHeight="1">
      <c r="A121" s="15"/>
      <c r="B121" s="20" t="s">
        <v>56</v>
      </c>
      <c r="C121" s="14"/>
      <c r="D121" s="14"/>
      <c r="E121" s="14"/>
      <c r="F121" s="14"/>
      <c r="G121" s="35"/>
    </row>
  </sheetData>
  <mergeCells count="9">
    <mergeCell ref="E9:F9"/>
    <mergeCell ref="E14:F14"/>
    <mergeCell ref="E15:F15"/>
    <mergeCell ref="B17:G17"/>
    <mergeCell ref="B118:E118"/>
    <mergeCell ref="B107:C107"/>
    <mergeCell ref="E13:F13"/>
    <mergeCell ref="E11:F11"/>
    <mergeCell ref="E10:F10"/>
  </mergeCells>
  <pageMargins left="0.748031" right="0.748031" top="0.98425200000000002" bottom="0.98425200000000002" header="0" footer="0"/>
  <pageSetup scale="4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 MANTENCION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2023-01-31T19:09:57Z</dcterms:modified>
</cp:coreProperties>
</file>