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munoz\Desktop\FT 2023\FT Concepción 33 02022023\"/>
    </mc:Choice>
  </mc:AlternateContent>
  <bookViews>
    <workbookView xWindow="0" yWindow="0" windowWidth="20490" windowHeight="7155"/>
  </bookViews>
  <sheets>
    <sheet name="Frutilla prod." sheetId="18" r:id="rId1"/>
  </sheets>
  <definedNames>
    <definedName name="_xlnm.Print_Area" localSheetId="0">'Frutilla prod.'!$A$2:$G$101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18" l="1"/>
  <c r="G66" i="18"/>
  <c r="G68" i="18" s="1"/>
  <c r="C91" i="18" s="1"/>
  <c r="G61" i="18"/>
  <c r="G59" i="18"/>
  <c r="G57" i="18"/>
  <c r="G55" i="18"/>
  <c r="G54" i="18"/>
  <c r="G53" i="18"/>
  <c r="G52" i="18"/>
  <c r="G50" i="18"/>
  <c r="G49" i="18"/>
  <c r="G47" i="18"/>
  <c r="G46" i="18"/>
  <c r="G45" i="18"/>
  <c r="G44" i="18"/>
  <c r="G43" i="18"/>
  <c r="G42" i="18"/>
  <c r="G25" i="18"/>
  <c r="G24" i="18"/>
  <c r="G23" i="18"/>
  <c r="G22" i="18"/>
  <c r="G21" i="18"/>
  <c r="G20" i="18"/>
  <c r="G11" i="18"/>
  <c r="G73" i="18" s="1"/>
  <c r="G37" i="18"/>
  <c r="G36" i="18"/>
  <c r="G35" i="18"/>
  <c r="G31" i="18"/>
  <c r="C88" i="18" s="1"/>
  <c r="G38" i="18" l="1"/>
  <c r="C89" i="18" s="1"/>
  <c r="G26" i="18"/>
  <c r="C87" i="18" s="1"/>
  <c r="G62" i="18"/>
  <c r="C90" i="18" l="1"/>
  <c r="G70" i="18"/>
  <c r="G71" i="18" s="1"/>
  <c r="C92" i="18" s="1"/>
  <c r="C93" i="18" s="1"/>
  <c r="G72" i="18" l="1"/>
  <c r="D98" i="18" s="1"/>
  <c r="D88" i="18"/>
  <c r="D89" i="18"/>
  <c r="D91" i="18"/>
  <c r="D90" i="18"/>
  <c r="D87" i="18"/>
  <c r="D92" i="18"/>
  <c r="C98" i="18" l="1"/>
  <c r="G74" i="18"/>
  <c r="E98" i="18"/>
  <c r="D93" i="18"/>
</calcChain>
</file>

<file path=xl/sharedStrings.xml><?xml version="1.0" encoding="utf-8"?>
<sst xmlns="http://schemas.openxmlformats.org/spreadsheetml/2006/main" count="179" uniqueCount="119">
  <si>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</si>
  <si>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</si>
  <si>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</si>
  <si>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</si>
  <si>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</si>
  <si>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</si>
  <si>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</si>
  <si>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</si>
  <si>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</si>
  <si>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</si>
  <si>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</si>
  <si>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</si>
  <si>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</si>
  <si>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</si>
  <si>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</si>
  <si>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</si>
  <si>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</si>
  <si>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</si>
  <si>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</si>
  <si>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</si>
  <si>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Subtotal Jornadas Hombre</t>
  </si>
  <si>
    <t>JORNADAS ANIMAL</t>
  </si>
  <si>
    <t>Subtotal Jornadas Animal</t>
  </si>
  <si>
    <t>MAQUINARIA</t>
  </si>
  <si>
    <t>JM</t>
  </si>
  <si>
    <t>Subtotal Costo Maquinaria</t>
  </si>
  <si>
    <t>INSUMOS</t>
  </si>
  <si>
    <t>Insumos</t>
  </si>
  <si>
    <t>Unidad (Kg/l/u)</t>
  </si>
  <si>
    <t>Cantidad (Kg/l/u)</t>
  </si>
  <si>
    <t>kg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</si>
  <si>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</si>
  <si>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</si>
  <si>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</si>
  <si>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</si>
  <si>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</si>
  <si>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</si>
  <si>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</si>
  <si>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</si>
  <si>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</si>
  <si>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</si>
  <si>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</si>
  <si>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</si>
  <si>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</si>
  <si>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</si>
  <si>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</si>
  <si>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</si>
  <si>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</si>
  <si>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</si>
  <si>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</si>
  <si>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</si>
  <si>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</si>
  <si>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</si>
  <si>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</si>
  <si>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</si>
  <si>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</si>
  <si>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</si>
  <si>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</si>
  <si>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Riego</t>
  </si>
  <si>
    <t>Urea</t>
  </si>
  <si>
    <t>INSECTICIDA</t>
  </si>
  <si>
    <t>Rendimiento (u/hà)</t>
  </si>
  <si>
    <t>Costo unitario ($/u) (*)</t>
  </si>
  <si>
    <t>RENDIMIENTO (Kg/Há.)</t>
  </si>
  <si>
    <t>jh</t>
  </si>
  <si>
    <t>Rastraje</t>
  </si>
  <si>
    <t>MEDIO</t>
  </si>
  <si>
    <t>BIO BIO</t>
  </si>
  <si>
    <t>CONCEPCION</t>
  </si>
  <si>
    <t>VENTA FERIAS</t>
  </si>
  <si>
    <t>U</t>
  </si>
  <si>
    <t>Enero-Febrero</t>
  </si>
  <si>
    <t>anual</t>
  </si>
  <si>
    <t>Anual</t>
  </si>
  <si>
    <t>Octubre-marzo</t>
  </si>
  <si>
    <t>lt</t>
  </si>
  <si>
    <t>ESCENARIOS COSTO UNITARIO  ($/U)</t>
  </si>
  <si>
    <t>HERITAGE</t>
  </si>
  <si>
    <t>Area</t>
  </si>
  <si>
    <t>nov-marzo</t>
  </si>
  <si>
    <t>HELADAS</t>
  </si>
  <si>
    <t>PRECIO ESPERADO ($/Kg)</t>
  </si>
  <si>
    <t>Aradura cincel</t>
  </si>
  <si>
    <t>Platabanda y post.mulch</t>
  </si>
  <si>
    <t>trato maquina</t>
  </si>
  <si>
    <t>Poda</t>
  </si>
  <si>
    <t>octub-marzo</t>
  </si>
  <si>
    <t>Fertirriego</t>
  </si>
  <si>
    <t>Control malezas manual</t>
  </si>
  <si>
    <t>Aplicación agroquimicos</t>
  </si>
  <si>
    <t>Paso de cultivador</t>
  </si>
  <si>
    <t>diciemb-marzo</t>
  </si>
  <si>
    <t>Acarreo insumos e impl.cosecha</t>
  </si>
  <si>
    <t>Fertilizante foliar</t>
  </si>
  <si>
    <t>kg/lt</t>
  </si>
  <si>
    <t>Abril-mayo</t>
  </si>
  <si>
    <t>Acido fosfórico</t>
  </si>
  <si>
    <t>Nitrato potasio</t>
  </si>
  <si>
    <t>Fosfato monopotásico</t>
  </si>
  <si>
    <t>Nitrato calcio</t>
  </si>
  <si>
    <t>Fungicida</t>
  </si>
  <si>
    <t>Rovral</t>
  </si>
  <si>
    <t>Abril-Octubre</t>
  </si>
  <si>
    <t>BC 1000</t>
  </si>
  <si>
    <t>Metagram</t>
  </si>
  <si>
    <t>dosis</t>
  </si>
  <si>
    <t>Vydate</t>
  </si>
  <si>
    <t>Success</t>
  </si>
  <si>
    <t>Neem-x</t>
  </si>
  <si>
    <t>ACARICIDA</t>
  </si>
  <si>
    <t>Acaricidas Fast plus</t>
  </si>
  <si>
    <t>Arcos PVC</t>
  </si>
  <si>
    <t>Análisis foliar</t>
  </si>
  <si>
    <t>Cosecha y despezonado</t>
  </si>
  <si>
    <t xml:space="preserve">Poda </t>
  </si>
  <si>
    <t>mts.</t>
  </si>
  <si>
    <t>Junio-Agosto</t>
  </si>
  <si>
    <t xml:space="preserve">                             </t>
  </si>
  <si>
    <t>Frutilla 01 Prod.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</si>
</sst>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_-* #,##0.00_-;\-* #,##0.00_-;_-* &quot;-&quot;??_-;_-@_-"/>
    <numFmt numFmtId="167" formatCode="#,##0.000"/>
  </numFmts>
  <fonts count="26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7"/>
      <color theme="1"/>
      <name val="Helvetica Neue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6"/>
      <color theme="1"/>
      <name val="Helvetica Neue"/>
      <family val="2"/>
      <scheme val="minor"/>
    </font>
    <font>
      <sz val="8"/>
      <color theme="0"/>
      <name val="Arial Narrow"/>
      <family val="2"/>
    </font>
    <font>
      <b/>
      <sz val="8"/>
      <color indexed="9"/>
      <name val="Arial Narrow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b/>
      <sz val="8"/>
      <color theme="1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2B2CA"/>
        <bgColor indexed="64"/>
      </patternFill>
    </fill>
  </fills>
  <borders count="5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 applyNumberFormat="0" applyFill="0" applyBorder="0" applyProtection="0"/>
    <xf numFmtId="0" fontId="18" fillId="0" borderId="14"/>
    <xf numFmtId="166" fontId="19" fillId="0" borderId="14" applyFont="0" applyFill="0" applyBorder="0" applyAlignment="0" applyProtection="0"/>
  </cellStyleXfs>
  <cellXfs count="127">
    <xf numFmtId="0" fontId="0" fillId="0" borderId="0" xfId="0" applyFont="1" applyAlignment="1"/>
    <xf numFmtId="0" fontId="0" fillId="2" borderId="1" xfId="0" applyFont="1" applyFill="1" applyBorder="1" applyAlignment="1"/>
    <xf numFmtId="0" fontId="2" fillId="2" borderId="3" xfId="0" applyFont="1" applyFill="1" applyBorder="1" applyAlignment="1"/>
    <xf numFmtId="0" fontId="2" fillId="2" borderId="5" xfId="0" applyFont="1" applyFill="1" applyBorder="1" applyAlignment="1"/>
    <xf numFmtId="0" fontId="2" fillId="2" borderId="6" xfId="0" applyFont="1" applyFill="1" applyBorder="1" applyAlignment="1">
      <alignment horizontal="left"/>
    </xf>
    <xf numFmtId="0" fontId="2" fillId="2" borderId="6" xfId="0" applyFont="1" applyFill="1" applyBorder="1" applyAlignment="1"/>
    <xf numFmtId="49" fontId="1" fillId="5" borderId="7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3" fontId="2" fillId="2" borderId="6" xfId="0" applyNumberFormat="1" applyFont="1" applyFill="1" applyBorder="1" applyAlignment="1"/>
    <xf numFmtId="49" fontId="1" fillId="5" borderId="9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11" xfId="0" applyFont="1" applyFill="1" applyBorder="1" applyAlignment="1"/>
    <xf numFmtId="0" fontId="2" fillId="2" borderId="12" xfId="0" applyFont="1" applyFill="1" applyBorder="1" applyAlignment="1"/>
    <xf numFmtId="3" fontId="2" fillId="2" borderId="12" xfId="0" applyNumberFormat="1" applyFont="1" applyFill="1" applyBorder="1" applyAlignment="1"/>
    <xf numFmtId="0" fontId="2" fillId="2" borderId="12" xfId="0" applyFont="1" applyFill="1" applyBorder="1" applyAlignment="1">
      <alignment horizontal="center"/>
    </xf>
    <xf numFmtId="0" fontId="1" fillId="5" borderId="9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3" fillId="7" borderId="14" xfId="0" applyFont="1" applyFill="1" applyBorder="1" applyAlignment="1"/>
    <xf numFmtId="49" fontId="11" fillId="8" borderId="15" xfId="0" applyNumberFormat="1" applyFont="1" applyFill="1" applyBorder="1" applyAlignment="1">
      <alignment vertical="center"/>
    </xf>
    <xf numFmtId="3" fontId="11" fillId="2" borderId="4" xfId="0" applyNumberFormat="1" applyFont="1" applyFill="1" applyBorder="1" applyAlignment="1">
      <alignment vertical="center"/>
    </xf>
    <xf numFmtId="0" fontId="8" fillId="7" borderId="13" xfId="0" applyFont="1" applyFill="1" applyBorder="1" applyAlignment="1">
      <alignment vertical="center"/>
    </xf>
    <xf numFmtId="0" fontId="8" fillId="7" borderId="14" xfId="0" applyFont="1" applyFill="1" applyBorder="1" applyAlignment="1">
      <alignment vertical="center"/>
    </xf>
    <xf numFmtId="164" fontId="1" fillId="2" borderId="14" xfId="0" applyNumberFormat="1" applyFont="1" applyFill="1" applyBorder="1" applyAlignment="1">
      <alignment vertical="center"/>
    </xf>
    <xf numFmtId="164" fontId="15" fillId="2" borderId="14" xfId="0" applyNumberFormat="1" applyFont="1" applyFill="1" applyBorder="1" applyAlignment="1">
      <alignment vertical="center"/>
    </xf>
    <xf numFmtId="0" fontId="13" fillId="2" borderId="14" xfId="0" applyFont="1" applyFill="1" applyBorder="1" applyAlignment="1"/>
    <xf numFmtId="49" fontId="0" fillId="2" borderId="14" xfId="0" applyNumberFormat="1" applyFont="1" applyFill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0" fontId="2" fillId="2" borderId="16" xfId="0" applyFont="1" applyFill="1" applyBorder="1" applyAlignment="1"/>
    <xf numFmtId="3" fontId="2" fillId="2" borderId="16" xfId="0" applyNumberFormat="1" applyFont="1" applyFill="1" applyBorder="1" applyAlignment="1"/>
    <xf numFmtId="49" fontId="1" fillId="5" borderId="17" xfId="0" applyNumberFormat="1" applyFont="1" applyFill="1" applyBorder="1" applyAlignment="1">
      <alignment vertical="center"/>
    </xf>
    <xf numFmtId="0" fontId="1" fillId="5" borderId="18" xfId="0" applyFont="1" applyFill="1" applyBorder="1" applyAlignment="1">
      <alignment vertical="center"/>
    </xf>
    <xf numFmtId="164" fontId="1" fillId="5" borderId="19" xfId="0" applyNumberFormat="1" applyFont="1" applyFill="1" applyBorder="1" applyAlignment="1">
      <alignment vertical="center"/>
    </xf>
    <xf numFmtId="49" fontId="1" fillId="3" borderId="20" xfId="0" applyNumberFormat="1" applyFont="1" applyFill="1" applyBorder="1" applyAlignment="1">
      <alignment vertical="center"/>
    </xf>
    <xf numFmtId="164" fontId="1" fillId="3" borderId="21" xfId="0" applyNumberFormat="1" applyFont="1" applyFill="1" applyBorder="1" applyAlignment="1">
      <alignment vertical="center"/>
    </xf>
    <xf numFmtId="49" fontId="1" fillId="5" borderId="20" xfId="0" applyNumberFormat="1" applyFont="1" applyFill="1" applyBorder="1" applyAlignment="1">
      <alignment vertical="center"/>
    </xf>
    <xf numFmtId="164" fontId="1" fillId="5" borderId="21" xfId="0" applyNumberFormat="1" applyFont="1" applyFill="1" applyBorder="1" applyAlignment="1">
      <alignment vertical="center"/>
    </xf>
    <xf numFmtId="49" fontId="1" fillId="5" borderId="22" xfId="0" applyNumberFormat="1" applyFont="1" applyFill="1" applyBorder="1" applyAlignment="1">
      <alignment vertical="center"/>
    </xf>
    <xf numFmtId="0" fontId="8" fillId="5" borderId="23" xfId="0" applyFont="1" applyFill="1" applyBorder="1" applyAlignment="1">
      <alignment vertical="center"/>
    </xf>
    <xf numFmtId="164" fontId="1" fillId="6" borderId="24" xfId="0" applyNumberFormat="1" applyFont="1" applyFill="1" applyBorder="1" applyAlignment="1">
      <alignment vertical="center"/>
    </xf>
    <xf numFmtId="0" fontId="0" fillId="2" borderId="14" xfId="0" applyFont="1" applyFill="1" applyBorder="1" applyAlignment="1">
      <alignment vertical="center"/>
    </xf>
    <xf numFmtId="0" fontId="14" fillId="2" borderId="14" xfId="0" applyFont="1" applyFill="1" applyBorder="1" applyAlignment="1">
      <alignment vertical="center"/>
    </xf>
    <xf numFmtId="49" fontId="11" fillId="8" borderId="25" xfId="0" applyNumberFormat="1" applyFont="1" applyFill="1" applyBorder="1" applyAlignment="1">
      <alignment vertical="center"/>
    </xf>
    <xf numFmtId="49" fontId="13" fillId="8" borderId="26" xfId="0" applyNumberFormat="1" applyFont="1" applyFill="1" applyBorder="1" applyAlignment="1"/>
    <xf numFmtId="49" fontId="11" fillId="2" borderId="27" xfId="0" applyNumberFormat="1" applyFont="1" applyFill="1" applyBorder="1" applyAlignment="1">
      <alignment vertical="center"/>
    </xf>
    <xf numFmtId="9" fontId="13" fillId="2" borderId="28" xfId="0" applyNumberFormat="1" applyFont="1" applyFill="1" applyBorder="1" applyAlignment="1"/>
    <xf numFmtId="49" fontId="11" fillId="8" borderId="29" xfId="0" applyNumberFormat="1" applyFont="1" applyFill="1" applyBorder="1" applyAlignment="1">
      <alignment vertical="center"/>
    </xf>
    <xf numFmtId="165" fontId="11" fillId="8" borderId="30" xfId="0" applyNumberFormat="1" applyFont="1" applyFill="1" applyBorder="1" applyAlignment="1">
      <alignment vertical="center"/>
    </xf>
    <xf numFmtId="9" fontId="11" fillId="8" borderId="31" xfId="0" applyNumberFormat="1" applyFont="1" applyFill="1" applyBorder="1" applyAlignment="1">
      <alignment vertical="center"/>
    </xf>
    <xf numFmtId="0" fontId="13" fillId="9" borderId="34" xfId="0" applyFont="1" applyFill="1" applyBorder="1" applyAlignment="1"/>
    <xf numFmtId="0" fontId="13" fillId="2" borderId="14" xfId="0" applyFont="1" applyFill="1" applyBorder="1" applyAlignment="1">
      <alignment vertical="center"/>
    </xf>
    <xf numFmtId="49" fontId="13" fillId="2" borderId="14" xfId="0" applyNumberFormat="1" applyFont="1" applyFill="1" applyBorder="1" applyAlignment="1">
      <alignment vertical="center"/>
    </xf>
    <xf numFmtId="49" fontId="11" fillId="2" borderId="35" xfId="0" applyNumberFormat="1" applyFont="1" applyFill="1" applyBorder="1" applyAlignment="1">
      <alignment vertical="center"/>
    </xf>
    <xf numFmtId="0" fontId="13" fillId="2" borderId="36" xfId="0" applyFont="1" applyFill="1" applyBorder="1" applyAlignment="1"/>
    <xf numFmtId="0" fontId="13" fillId="2" borderId="37" xfId="0" applyFont="1" applyFill="1" applyBorder="1" applyAlignment="1"/>
    <xf numFmtId="49" fontId="13" fillId="2" borderId="38" xfId="0" applyNumberFormat="1" applyFont="1" applyFill="1" applyBorder="1" applyAlignment="1">
      <alignment vertical="center"/>
    </xf>
    <xf numFmtId="0" fontId="13" fillId="2" borderId="39" xfId="0" applyFont="1" applyFill="1" applyBorder="1" applyAlignment="1"/>
    <xf numFmtId="49" fontId="13" fillId="2" borderId="40" xfId="0" applyNumberFormat="1" applyFont="1" applyFill="1" applyBorder="1" applyAlignment="1">
      <alignment vertical="center"/>
    </xf>
    <xf numFmtId="0" fontId="13" fillId="2" borderId="41" xfId="0" applyFont="1" applyFill="1" applyBorder="1" applyAlignment="1"/>
    <xf numFmtId="0" fontId="13" fillId="2" borderId="42" xfId="0" applyFont="1" applyFill="1" applyBorder="1" applyAlignment="1"/>
    <xf numFmtId="0" fontId="11" fillId="7" borderId="14" xfId="0" applyFont="1" applyFill="1" applyBorder="1" applyAlignment="1">
      <alignment vertical="center"/>
    </xf>
    <xf numFmtId="0" fontId="8" fillId="9" borderId="13" xfId="0" applyFont="1" applyFill="1" applyBorder="1" applyAlignment="1">
      <alignment vertical="center"/>
    </xf>
    <xf numFmtId="49" fontId="16" fillId="9" borderId="14" xfId="0" applyNumberFormat="1" applyFont="1" applyFill="1" applyBorder="1" applyAlignment="1">
      <alignment vertical="center"/>
    </xf>
    <xf numFmtId="0" fontId="8" fillId="9" borderId="14" xfId="0" applyFont="1" applyFill="1" applyBorder="1" applyAlignment="1">
      <alignment vertical="center"/>
    </xf>
    <xf numFmtId="0" fontId="8" fillId="9" borderId="43" xfId="0" applyFont="1" applyFill="1" applyBorder="1" applyAlignment="1">
      <alignment vertical="center"/>
    </xf>
    <xf numFmtId="49" fontId="11" fillId="8" borderId="44" xfId="0" applyNumberFormat="1" applyFont="1" applyFill="1" applyBorder="1" applyAlignment="1">
      <alignment vertical="center"/>
    </xf>
    <xf numFmtId="165" fontId="11" fillId="8" borderId="31" xfId="0" applyNumberFormat="1" applyFont="1" applyFill="1" applyBorder="1" applyAlignment="1">
      <alignment vertical="center"/>
    </xf>
    <xf numFmtId="49" fontId="1" fillId="3" borderId="48" xfId="0" applyNumberFormat="1" applyFont="1" applyFill="1" applyBorder="1" applyAlignment="1">
      <alignment horizontal="center" vertical="center"/>
    </xf>
    <xf numFmtId="49" fontId="1" fillId="3" borderId="48" xfId="0" applyNumberFormat="1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wrapText="1"/>
    </xf>
    <xf numFmtId="14" fontId="2" fillId="2" borderId="50" xfId="0" applyNumberFormat="1" applyFont="1" applyFill="1" applyBorder="1" applyAlignment="1"/>
    <xf numFmtId="0" fontId="0" fillId="2" borderId="51" xfId="0" applyFont="1" applyFill="1" applyBorder="1" applyAlignment="1"/>
    <xf numFmtId="49" fontId="22" fillId="3" borderId="47" xfId="0" applyNumberFormat="1" applyFont="1" applyFill="1" applyBorder="1" applyAlignment="1">
      <alignment vertical="center" wrapText="1"/>
    </xf>
    <xf numFmtId="0" fontId="23" fillId="10" borderId="47" xfId="0" applyFont="1" applyFill="1" applyBorder="1" applyAlignment="1">
      <alignment horizontal="right" wrapText="1"/>
    </xf>
    <xf numFmtId="49" fontId="3" fillId="2" borderId="47" xfId="0" applyNumberFormat="1" applyFont="1" applyFill="1" applyBorder="1" applyAlignment="1">
      <alignment vertical="center" wrapText="1"/>
    </xf>
    <xf numFmtId="0" fontId="23" fillId="10" borderId="47" xfId="0" applyFont="1" applyFill="1" applyBorder="1" applyAlignment="1">
      <alignment horizontal="right"/>
    </xf>
    <xf numFmtId="17" fontId="23" fillId="0" borderId="47" xfId="0" applyNumberFormat="1" applyFont="1" applyBorder="1" applyAlignment="1">
      <alignment horizontal="right"/>
    </xf>
    <xf numFmtId="0" fontId="2" fillId="2" borderId="52" xfId="0" applyFont="1" applyFill="1" applyBorder="1" applyAlignment="1"/>
    <xf numFmtId="0" fontId="4" fillId="2" borderId="52" xfId="0" applyFont="1" applyFill="1" applyBorder="1" applyAlignment="1"/>
    <xf numFmtId="0" fontId="2" fillId="2" borderId="50" xfId="0" applyFont="1" applyFill="1" applyBorder="1" applyAlignment="1"/>
    <xf numFmtId="0" fontId="2" fillId="2" borderId="50" xfId="0" applyFont="1" applyFill="1" applyBorder="1" applyAlignment="1">
      <alignment horizontal="justify" wrapText="1"/>
    </xf>
    <xf numFmtId="0" fontId="17" fillId="10" borderId="47" xfId="0" applyFont="1" applyFill="1" applyBorder="1"/>
    <xf numFmtId="3" fontId="23" fillId="10" borderId="47" xfId="0" applyNumberFormat="1" applyFont="1" applyFill="1" applyBorder="1" applyAlignment="1">
      <alignment horizontal="right"/>
    </xf>
    <xf numFmtId="17" fontId="23" fillId="10" borderId="47" xfId="0" applyNumberFormat="1" applyFont="1" applyFill="1" applyBorder="1" applyAlignment="1">
      <alignment horizontal="right"/>
    </xf>
    <xf numFmtId="0" fontId="23" fillId="10" borderId="47" xfId="0" applyFont="1" applyFill="1" applyBorder="1" applyAlignment="1">
      <alignment horizontal="right" vertical="center" wrapText="1"/>
    </xf>
    <xf numFmtId="0" fontId="23" fillId="0" borderId="47" xfId="0" applyFont="1" applyBorder="1" applyAlignment="1">
      <alignment horizontal="right"/>
    </xf>
    <xf numFmtId="49" fontId="1" fillId="3" borderId="53" xfId="0" applyNumberFormat="1" applyFont="1" applyFill="1" applyBorder="1" applyAlignment="1">
      <alignment horizontal="center" vertical="center" wrapText="1"/>
    </xf>
    <xf numFmtId="49" fontId="6" fillId="3" borderId="54" xfId="0" applyNumberFormat="1" applyFont="1" applyFill="1" applyBorder="1" applyAlignment="1">
      <alignment vertical="center"/>
    </xf>
    <xf numFmtId="0" fontId="6" fillId="3" borderId="54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vertical="center"/>
    </xf>
    <xf numFmtId="3" fontId="6" fillId="3" borderId="54" xfId="0" applyNumberFormat="1" applyFont="1" applyFill="1" applyBorder="1" applyAlignment="1">
      <alignment vertical="center"/>
    </xf>
    <xf numFmtId="3" fontId="24" fillId="0" borderId="47" xfId="0" applyNumberFormat="1" applyFont="1" applyBorder="1" applyAlignment="1">
      <alignment horizontal="left" vertical="center" wrapText="1"/>
    </xf>
    <xf numFmtId="3" fontId="24" fillId="0" borderId="47" xfId="0" applyNumberFormat="1" applyFont="1" applyBorder="1" applyAlignment="1">
      <alignment horizontal="center"/>
    </xf>
    <xf numFmtId="3" fontId="24" fillId="0" borderId="47" xfId="0" applyNumberFormat="1" applyFont="1" applyBorder="1"/>
    <xf numFmtId="3" fontId="24" fillId="0" borderId="47" xfId="0" applyNumberFormat="1" applyFont="1" applyFill="1" applyBorder="1"/>
    <xf numFmtId="3" fontId="23" fillId="0" borderId="47" xfId="0" applyNumberFormat="1" applyFont="1" applyBorder="1" applyAlignment="1">
      <alignment horizontal="left"/>
    </xf>
    <xf numFmtId="3" fontId="23" fillId="0" borderId="47" xfId="0" applyNumberFormat="1" applyFont="1" applyBorder="1" applyAlignment="1">
      <alignment horizontal="left" vertical="center" wrapText="1"/>
    </xf>
    <xf numFmtId="3" fontId="6" fillId="3" borderId="49" xfId="0" applyNumberFormat="1" applyFont="1" applyFill="1" applyBorder="1" applyAlignment="1">
      <alignment vertical="center"/>
    </xf>
    <xf numFmtId="3" fontId="6" fillId="3" borderId="49" xfId="0" applyNumberFormat="1" applyFont="1" applyFill="1" applyBorder="1" applyAlignment="1">
      <alignment horizontal="center" vertical="center"/>
    </xf>
    <xf numFmtId="3" fontId="24" fillId="0" borderId="47" xfId="1" applyNumberFormat="1" applyFont="1" applyBorder="1"/>
    <xf numFmtId="3" fontId="24" fillId="0" borderId="47" xfId="1" applyNumberFormat="1" applyFont="1" applyBorder="1" applyAlignment="1">
      <alignment horizontal="center"/>
    </xf>
    <xf numFmtId="3" fontId="23" fillId="0" borderId="47" xfId="0" applyNumberFormat="1" applyFont="1" applyBorder="1" applyAlignment="1">
      <alignment horizontal="right"/>
    </xf>
    <xf numFmtId="49" fontId="6" fillId="3" borderId="49" xfId="0" applyNumberFormat="1" applyFont="1" applyFill="1" applyBorder="1" applyAlignment="1">
      <alignment vertical="center"/>
    </xf>
    <xf numFmtId="0" fontId="6" fillId="3" borderId="49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vertical="center"/>
    </xf>
    <xf numFmtId="3" fontId="23" fillId="0" borderId="47" xfId="0" applyNumberFormat="1" applyFont="1" applyBorder="1" applyAlignment="1">
      <alignment horizontal="center"/>
    </xf>
    <xf numFmtId="3" fontId="24" fillId="0" borderId="47" xfId="1" applyNumberFormat="1" applyFont="1" applyBorder="1" applyAlignment="1">
      <alignment horizontal="right"/>
    </xf>
    <xf numFmtId="3" fontId="23" fillId="0" borderId="47" xfId="0" applyNumberFormat="1" applyFont="1" applyBorder="1" applyAlignment="1">
      <alignment horizontal="center" vertical="center" wrapText="1"/>
    </xf>
    <xf numFmtId="49" fontId="7" fillId="3" borderId="49" xfId="0" applyNumberFormat="1" applyFont="1" applyFill="1" applyBorder="1" applyAlignment="1">
      <alignment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vertical="center"/>
    </xf>
    <xf numFmtId="3" fontId="24" fillId="10" borderId="47" xfId="0" applyNumberFormat="1" applyFont="1" applyFill="1" applyBorder="1"/>
    <xf numFmtId="3" fontId="25" fillId="0" borderId="47" xfId="0" applyNumberFormat="1" applyFont="1" applyBorder="1" applyAlignment="1">
      <alignment horizontal="left" vertical="center" wrapText="1"/>
    </xf>
    <xf numFmtId="3" fontId="23" fillId="11" borderId="47" xfId="0" applyNumberFormat="1" applyFont="1" applyFill="1" applyBorder="1" applyAlignment="1">
      <alignment horizontal="left" vertical="center" wrapText="1"/>
    </xf>
    <xf numFmtId="167" fontId="23" fillId="0" borderId="47" xfId="0" applyNumberFormat="1" applyFont="1" applyBorder="1" applyAlignment="1">
      <alignment horizontal="center"/>
    </xf>
    <xf numFmtId="3" fontId="11" fillId="8" borderId="45" xfId="0" applyNumberFormat="1" applyFont="1" applyFill="1" applyBorder="1" applyAlignment="1">
      <alignment vertical="center"/>
    </xf>
    <xf numFmtId="3" fontId="11" fillId="8" borderId="46" xfId="0" applyNumberFormat="1" applyFont="1" applyFill="1" applyBorder="1" applyAlignment="1">
      <alignment vertical="center"/>
    </xf>
    <xf numFmtId="49" fontId="5" fillId="3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49" fontId="16" fillId="9" borderId="32" xfId="0" applyNumberFormat="1" applyFont="1" applyFill="1" applyBorder="1" applyAlignment="1">
      <alignment vertical="center"/>
    </xf>
    <xf numFmtId="0" fontId="11" fillId="9" borderId="33" xfId="0" applyFont="1" applyFill="1" applyBorder="1" applyAlignment="1">
      <alignment vertical="center"/>
    </xf>
    <xf numFmtId="0" fontId="21" fillId="12" borderId="47" xfId="0" applyFont="1" applyFill="1" applyBorder="1" applyAlignment="1">
      <alignment wrapText="1"/>
    </xf>
    <xf numFmtId="0" fontId="20" fillId="10" borderId="47" xfId="0" applyFont="1" applyFill="1" applyBorder="1" applyAlignment="1">
      <alignment wrapText="1"/>
    </xf>
    <xf numFmtId="0" fontId="17" fillId="10" borderId="47" xfId="0" applyFont="1" applyFill="1" applyBorder="1" applyAlignment="1">
      <alignment wrapText="1"/>
    </xf>
    <xf numFmtId="0" fontId="17" fillId="0" borderId="47" xfId="0" applyFont="1" applyBorder="1" applyAlignment="1"/>
  </cellXfs>
  <cellStyles count="3">
    <cellStyle name="Millares 2" xfId="2"/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0</xdr:colOff>
      <xdr:row>6</xdr:row>
      <xdr:rowOff>32084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G99"/>
  <sheetViews>
    <sheetView tabSelected="1" workbookViewId="0">
      <selection activeCell="A2" sqref="A2:G101"/>
    </sheetView>
  </sheetViews>
  <sheetFormatPr baseColWidth="10" defaultRowHeight="15" x14ac:dyDescent="0.25"/>
  <cols>
    <col min="1" max="1" width="6.28515625" customWidth="1"/>
    <col min="2" max="2" width="17.5703125" customWidth="1"/>
    <col min="3" max="3" width="15.5703125" customWidth="1"/>
    <col min="7" max="7" width="16.28515625" customWidth="1"/>
  </cols>
  <sheetData>
    <row r="1" spans="2:7" x14ac:dyDescent="0.25">
      <c r="B1" s="1"/>
      <c r="C1" s="1"/>
      <c r="D1" s="1"/>
      <c r="E1" s="1"/>
      <c r="F1" s="1"/>
      <c r="G1" s="1"/>
    </row>
    <row r="2" spans="2:7" x14ac:dyDescent="0.25">
      <c r="B2" s="1"/>
      <c r="C2" s="1"/>
      <c r="D2" s="1"/>
      <c r="E2" s="1"/>
      <c r="F2" s="1"/>
      <c r="G2" s="1"/>
    </row>
    <row r="3" spans="2:7" x14ac:dyDescent="0.25">
      <c r="B3" s="1"/>
      <c r="C3" s="1"/>
      <c r="D3" s="1"/>
      <c r="E3" s="1"/>
      <c r="F3" s="1"/>
      <c r="G3" s="1"/>
    </row>
    <row r="4" spans="2:7" x14ac:dyDescent="0.25">
      <c r="B4" s="1"/>
      <c r="C4" s="1"/>
      <c r="D4" s="1"/>
      <c r="E4" s="1"/>
      <c r="F4" s="1"/>
      <c r="G4" s="1"/>
    </row>
    <row r="5" spans="2:7" x14ac:dyDescent="0.25">
      <c r="B5" s="1"/>
      <c r="C5" s="1"/>
      <c r="D5" s="1"/>
      <c r="E5" s="1"/>
      <c r="F5" s="1"/>
      <c r="G5" s="1"/>
    </row>
    <row r="6" spans="2:7" x14ac:dyDescent="0.25">
      <c r="B6" s="1"/>
      <c r="C6" s="1"/>
      <c r="D6" s="1"/>
      <c r="E6" s="1"/>
      <c r="F6" s="1"/>
      <c r="G6" s="1"/>
    </row>
    <row r="7" spans="2:7" x14ac:dyDescent="0.25">
      <c r="B7" s="73"/>
      <c r="C7" s="73"/>
      <c r="D7" s="1"/>
      <c r="E7" s="73"/>
      <c r="F7" s="73"/>
      <c r="G7" s="73"/>
    </row>
    <row r="8" spans="2:7" x14ac:dyDescent="0.25">
      <c r="B8" s="74" t="s">
        <v>0</v>
      </c>
      <c r="C8" s="75" t="s">
        <v>118</v>
      </c>
      <c r="D8" s="79"/>
      <c r="E8" s="123" t="s">
        <v>63</v>
      </c>
      <c r="F8" s="123"/>
      <c r="G8" s="84">
        <v>40000</v>
      </c>
    </row>
    <row r="9" spans="2:7" x14ac:dyDescent="0.25">
      <c r="B9" s="76" t="s">
        <v>1</v>
      </c>
      <c r="C9" s="77" t="s">
        <v>77</v>
      </c>
      <c r="D9" s="80"/>
      <c r="E9" s="124" t="s">
        <v>2</v>
      </c>
      <c r="F9" s="125"/>
      <c r="G9" s="85" t="s">
        <v>79</v>
      </c>
    </row>
    <row r="10" spans="2:7" x14ac:dyDescent="0.25">
      <c r="B10" s="76" t="s">
        <v>3</v>
      </c>
      <c r="C10" s="77" t="s">
        <v>66</v>
      </c>
      <c r="D10" s="80"/>
      <c r="E10" s="125" t="s">
        <v>81</v>
      </c>
      <c r="F10" s="125"/>
      <c r="G10" s="84">
        <v>1460</v>
      </c>
    </row>
    <row r="11" spans="2:7" x14ac:dyDescent="0.25">
      <c r="B11" s="76" t="s">
        <v>4</v>
      </c>
      <c r="C11" s="77" t="s">
        <v>67</v>
      </c>
      <c r="D11" s="80"/>
      <c r="E11" s="83" t="s">
        <v>5</v>
      </c>
      <c r="F11" s="83"/>
      <c r="G11" s="84">
        <f>G8*G10</f>
        <v>58400000</v>
      </c>
    </row>
    <row r="12" spans="2:7" x14ac:dyDescent="0.25">
      <c r="B12" s="76" t="s">
        <v>6</v>
      </c>
      <c r="C12" s="77" t="s">
        <v>68</v>
      </c>
      <c r="D12" s="80"/>
      <c r="E12" s="125" t="s">
        <v>7</v>
      </c>
      <c r="F12" s="125"/>
      <c r="G12" s="86" t="s">
        <v>69</v>
      </c>
    </row>
    <row r="13" spans="2:7" x14ac:dyDescent="0.25">
      <c r="B13" s="76" t="s">
        <v>8</v>
      </c>
      <c r="C13" s="77" t="s">
        <v>78</v>
      </c>
      <c r="D13" s="80"/>
      <c r="E13" s="125" t="s">
        <v>9</v>
      </c>
      <c r="F13" s="125"/>
      <c r="G13" s="85" t="s">
        <v>79</v>
      </c>
    </row>
    <row r="14" spans="2:7" x14ac:dyDescent="0.25">
      <c r="B14" s="76" t="s">
        <v>10</v>
      </c>
      <c r="C14" s="78">
        <v>44896</v>
      </c>
      <c r="D14" s="80"/>
      <c r="E14" s="126" t="s">
        <v>11</v>
      </c>
      <c r="F14" s="126"/>
      <c r="G14" s="87" t="s">
        <v>80</v>
      </c>
    </row>
    <row r="15" spans="2:7" x14ac:dyDescent="0.25">
      <c r="B15" s="71"/>
      <c r="C15" s="72"/>
      <c r="D15" s="2"/>
      <c r="E15" s="81"/>
      <c r="F15" s="81"/>
      <c r="G15" s="82"/>
    </row>
    <row r="16" spans="2:7" x14ac:dyDescent="0.25">
      <c r="B16" s="119" t="s">
        <v>12</v>
      </c>
      <c r="C16" s="120"/>
      <c r="D16" s="120"/>
      <c r="E16" s="120"/>
      <c r="F16" s="120"/>
      <c r="G16" s="120"/>
    </row>
    <row r="17" spans="2:7" x14ac:dyDescent="0.25">
      <c r="B17" s="3"/>
      <c r="C17" s="4"/>
      <c r="D17" s="4"/>
      <c r="E17" s="4"/>
      <c r="F17" s="5"/>
      <c r="G17" s="5"/>
    </row>
    <row r="18" spans="2:7" x14ac:dyDescent="0.25">
      <c r="B18" s="6" t="s">
        <v>13</v>
      </c>
      <c r="C18" s="7"/>
      <c r="D18" s="8"/>
      <c r="E18" s="8"/>
      <c r="F18" s="8"/>
      <c r="G18" s="8"/>
    </row>
    <row r="19" spans="2:7" ht="24" x14ac:dyDescent="0.25">
      <c r="B19" s="88" t="s">
        <v>14</v>
      </c>
      <c r="C19" s="88" t="s">
        <v>15</v>
      </c>
      <c r="D19" s="88" t="s">
        <v>16</v>
      </c>
      <c r="E19" s="88" t="s">
        <v>17</v>
      </c>
      <c r="F19" s="88" t="s">
        <v>18</v>
      </c>
      <c r="G19" s="88" t="s">
        <v>19</v>
      </c>
    </row>
    <row r="20" spans="2:7" x14ac:dyDescent="0.25">
      <c r="B20" s="93" t="s">
        <v>85</v>
      </c>
      <c r="C20" s="94" t="s">
        <v>64</v>
      </c>
      <c r="D20" s="94">
        <v>35</v>
      </c>
      <c r="E20" s="94" t="s">
        <v>86</v>
      </c>
      <c r="F20" s="95">
        <v>20160</v>
      </c>
      <c r="G20" s="95">
        <f t="shared" ref="G20:G25" si="0">F20*D20</f>
        <v>705600</v>
      </c>
    </row>
    <row r="21" spans="2:7" x14ac:dyDescent="0.25">
      <c r="B21" s="96" t="s">
        <v>87</v>
      </c>
      <c r="C21" s="94" t="s">
        <v>64</v>
      </c>
      <c r="D21" s="94">
        <v>15</v>
      </c>
      <c r="E21" s="94" t="s">
        <v>72</v>
      </c>
      <c r="F21" s="95">
        <v>20160</v>
      </c>
      <c r="G21" s="95">
        <f t="shared" si="0"/>
        <v>302400</v>
      </c>
    </row>
    <row r="22" spans="2:7" x14ac:dyDescent="0.25">
      <c r="B22" s="97" t="s">
        <v>88</v>
      </c>
      <c r="C22" s="94" t="s">
        <v>64</v>
      </c>
      <c r="D22" s="94">
        <v>10</v>
      </c>
      <c r="E22" s="94" t="s">
        <v>72</v>
      </c>
      <c r="F22" s="95">
        <v>20160</v>
      </c>
      <c r="G22" s="95">
        <f t="shared" si="0"/>
        <v>201600</v>
      </c>
    </row>
    <row r="23" spans="2:7" x14ac:dyDescent="0.25">
      <c r="B23" s="97" t="s">
        <v>89</v>
      </c>
      <c r="C23" s="94" t="s">
        <v>64</v>
      </c>
      <c r="D23" s="94">
        <v>12</v>
      </c>
      <c r="E23" s="94" t="s">
        <v>72</v>
      </c>
      <c r="F23" s="95">
        <v>20160</v>
      </c>
      <c r="G23" s="95">
        <f t="shared" si="0"/>
        <v>241920</v>
      </c>
    </row>
    <row r="24" spans="2:7" x14ac:dyDescent="0.25">
      <c r="B24" s="97" t="s">
        <v>90</v>
      </c>
      <c r="C24" s="94" t="s">
        <v>64</v>
      </c>
      <c r="D24" s="94">
        <v>4</v>
      </c>
      <c r="E24" s="94" t="s">
        <v>91</v>
      </c>
      <c r="F24" s="95">
        <v>20160</v>
      </c>
      <c r="G24" s="95">
        <f t="shared" si="0"/>
        <v>80640</v>
      </c>
    </row>
    <row r="25" spans="2:7" ht="25.5" x14ac:dyDescent="0.25">
      <c r="B25" s="98" t="s">
        <v>92</v>
      </c>
      <c r="C25" s="94" t="s">
        <v>64</v>
      </c>
      <c r="D25" s="94">
        <v>10</v>
      </c>
      <c r="E25" s="94" t="s">
        <v>72</v>
      </c>
      <c r="F25" s="95">
        <v>20160</v>
      </c>
      <c r="G25" s="95">
        <f t="shared" si="0"/>
        <v>201600</v>
      </c>
    </row>
    <row r="26" spans="2:7" x14ac:dyDescent="0.25">
      <c r="B26" s="89" t="s">
        <v>20</v>
      </c>
      <c r="C26" s="90"/>
      <c r="D26" s="90"/>
      <c r="E26" s="90"/>
      <c r="F26" s="91"/>
      <c r="G26" s="92">
        <f>SUM(G20:G25)</f>
        <v>1733760</v>
      </c>
    </row>
    <row r="27" spans="2:7" x14ac:dyDescent="0.25">
      <c r="B27" s="3"/>
      <c r="C27" s="5"/>
      <c r="D27" s="5"/>
      <c r="E27" s="5"/>
      <c r="F27" s="9"/>
      <c r="G27" s="9"/>
    </row>
    <row r="28" spans="2:7" x14ac:dyDescent="0.25">
      <c r="B28" s="10" t="s">
        <v>21</v>
      </c>
      <c r="C28" s="11"/>
      <c r="D28" s="12"/>
      <c r="E28" s="12"/>
      <c r="F28" s="13"/>
      <c r="G28" s="13"/>
    </row>
    <row r="29" spans="2:7" ht="24" x14ac:dyDescent="0.25">
      <c r="B29" s="69" t="s">
        <v>14</v>
      </c>
      <c r="C29" s="70" t="s">
        <v>15</v>
      </c>
      <c r="D29" s="70" t="s">
        <v>16</v>
      </c>
      <c r="E29" s="69" t="s">
        <v>17</v>
      </c>
      <c r="F29" s="70" t="s">
        <v>18</v>
      </c>
      <c r="G29" s="69" t="s">
        <v>19</v>
      </c>
    </row>
    <row r="30" spans="2:7" x14ac:dyDescent="0.25">
      <c r="B30" s="101"/>
      <c r="C30" s="102"/>
      <c r="D30" s="94">
        <v>0</v>
      </c>
      <c r="E30" s="102"/>
      <c r="F30" s="103"/>
      <c r="G30" s="95">
        <v>0</v>
      </c>
    </row>
    <row r="31" spans="2:7" x14ac:dyDescent="0.25">
      <c r="B31" s="99" t="s">
        <v>22</v>
      </c>
      <c r="C31" s="100"/>
      <c r="D31" s="100"/>
      <c r="E31" s="100"/>
      <c r="F31" s="99"/>
      <c r="G31" s="99">
        <f>SUM(G30:G30)</f>
        <v>0</v>
      </c>
    </row>
    <row r="32" spans="2:7" x14ac:dyDescent="0.25">
      <c r="B32" s="14"/>
      <c r="C32" s="15"/>
      <c r="D32" s="15"/>
      <c r="E32" s="15"/>
      <c r="F32" s="16"/>
      <c r="G32" s="16"/>
    </row>
    <row r="33" spans="2:7" x14ac:dyDescent="0.25">
      <c r="B33" s="10" t="s">
        <v>23</v>
      </c>
      <c r="C33" s="11"/>
      <c r="D33" s="12"/>
      <c r="E33" s="12"/>
      <c r="F33" s="13"/>
      <c r="G33" s="13"/>
    </row>
    <row r="34" spans="2:7" ht="24" x14ac:dyDescent="0.25">
      <c r="B34" s="69" t="s">
        <v>14</v>
      </c>
      <c r="C34" s="69" t="s">
        <v>15</v>
      </c>
      <c r="D34" s="69" t="s">
        <v>16</v>
      </c>
      <c r="E34" s="69" t="s">
        <v>17</v>
      </c>
      <c r="F34" s="70" t="s">
        <v>18</v>
      </c>
      <c r="G34" s="69" t="s">
        <v>19</v>
      </c>
    </row>
    <row r="35" spans="2:7" x14ac:dyDescent="0.25">
      <c r="B35" s="97" t="s">
        <v>82</v>
      </c>
      <c r="C35" s="107" t="s">
        <v>24</v>
      </c>
      <c r="D35" s="116">
        <v>0.125</v>
      </c>
      <c r="E35" s="107" t="s">
        <v>71</v>
      </c>
      <c r="F35" s="103">
        <v>360000</v>
      </c>
      <c r="G35" s="108">
        <f>D35*F35</f>
        <v>45000</v>
      </c>
    </row>
    <row r="36" spans="2:7" x14ac:dyDescent="0.25">
      <c r="B36" s="97" t="s">
        <v>65</v>
      </c>
      <c r="C36" s="107" t="s">
        <v>24</v>
      </c>
      <c r="D36" s="116">
        <v>0.375</v>
      </c>
      <c r="E36" s="107" t="s">
        <v>71</v>
      </c>
      <c r="F36" s="103">
        <v>360000</v>
      </c>
      <c r="G36" s="108">
        <f>D36*F36</f>
        <v>135000</v>
      </c>
    </row>
    <row r="37" spans="2:7" x14ac:dyDescent="0.25">
      <c r="B37" s="98" t="s">
        <v>83</v>
      </c>
      <c r="C37" s="109" t="s">
        <v>84</v>
      </c>
      <c r="D37" s="107">
        <v>1</v>
      </c>
      <c r="E37" s="107" t="s">
        <v>71</v>
      </c>
      <c r="F37" s="103">
        <v>368900</v>
      </c>
      <c r="G37" s="108">
        <f>D37*F37</f>
        <v>368900</v>
      </c>
    </row>
    <row r="38" spans="2:7" x14ac:dyDescent="0.25">
      <c r="B38" s="104" t="s">
        <v>25</v>
      </c>
      <c r="C38" s="105"/>
      <c r="D38" s="105"/>
      <c r="E38" s="105"/>
      <c r="F38" s="106"/>
      <c r="G38" s="99">
        <f>SUM(G35:G37)</f>
        <v>548900</v>
      </c>
    </row>
    <row r="39" spans="2:7" x14ac:dyDescent="0.25">
      <c r="B39" s="14"/>
      <c r="C39" s="15"/>
      <c r="D39" s="15"/>
      <c r="E39" s="15"/>
      <c r="F39" s="16"/>
      <c r="G39" s="16"/>
    </row>
    <row r="40" spans="2:7" x14ac:dyDescent="0.25">
      <c r="B40" s="10" t="s">
        <v>26</v>
      </c>
      <c r="C40" s="11"/>
      <c r="D40" s="12"/>
      <c r="E40" s="12"/>
      <c r="F40" s="13"/>
      <c r="G40" s="13"/>
    </row>
    <row r="41" spans="2:7" ht="24" x14ac:dyDescent="0.25">
      <c r="B41" s="70" t="s">
        <v>27</v>
      </c>
      <c r="C41" s="70" t="s">
        <v>28</v>
      </c>
      <c r="D41" s="70" t="s">
        <v>29</v>
      </c>
      <c r="E41" s="70" t="s">
        <v>17</v>
      </c>
      <c r="F41" s="70" t="s">
        <v>18</v>
      </c>
      <c r="G41" s="70" t="s">
        <v>19</v>
      </c>
    </row>
    <row r="42" spans="2:7" x14ac:dyDescent="0.25">
      <c r="B42" s="97" t="s">
        <v>93</v>
      </c>
      <c r="C42" s="107" t="s">
        <v>94</v>
      </c>
      <c r="D42" s="107">
        <v>20</v>
      </c>
      <c r="E42" s="107" t="s">
        <v>95</v>
      </c>
      <c r="F42" s="103">
        <v>15120</v>
      </c>
      <c r="G42" s="113">
        <f t="shared" ref="G42:G61" si="1">F42*D42</f>
        <v>302400</v>
      </c>
    </row>
    <row r="43" spans="2:7" x14ac:dyDescent="0.25">
      <c r="B43" s="97" t="s">
        <v>96</v>
      </c>
      <c r="C43" s="107" t="s">
        <v>94</v>
      </c>
      <c r="D43" s="107">
        <v>18</v>
      </c>
      <c r="E43" s="107" t="s">
        <v>95</v>
      </c>
      <c r="F43" s="103">
        <v>784</v>
      </c>
      <c r="G43" s="113">
        <f t="shared" si="1"/>
        <v>14112</v>
      </c>
    </row>
    <row r="44" spans="2:7" x14ac:dyDescent="0.25">
      <c r="B44" s="97" t="s">
        <v>97</v>
      </c>
      <c r="C44" s="107" t="s">
        <v>94</v>
      </c>
      <c r="D44" s="107">
        <v>200</v>
      </c>
      <c r="E44" s="107" t="s">
        <v>95</v>
      </c>
      <c r="F44" s="103">
        <v>1904</v>
      </c>
      <c r="G44" s="113">
        <f t="shared" si="1"/>
        <v>380800</v>
      </c>
    </row>
    <row r="45" spans="2:7" x14ac:dyDescent="0.25">
      <c r="B45" s="97" t="s">
        <v>59</v>
      </c>
      <c r="C45" s="107" t="s">
        <v>94</v>
      </c>
      <c r="D45" s="107">
        <v>100</v>
      </c>
      <c r="E45" s="107" t="s">
        <v>95</v>
      </c>
      <c r="F45" s="103">
        <v>392</v>
      </c>
      <c r="G45" s="113">
        <f t="shared" si="1"/>
        <v>39200</v>
      </c>
    </row>
    <row r="46" spans="2:7" x14ac:dyDescent="0.25">
      <c r="B46" s="98" t="s">
        <v>98</v>
      </c>
      <c r="C46" s="107" t="s">
        <v>94</v>
      </c>
      <c r="D46" s="107">
        <v>50</v>
      </c>
      <c r="E46" s="107" t="s">
        <v>95</v>
      </c>
      <c r="F46" s="103">
        <v>2380</v>
      </c>
      <c r="G46" s="113">
        <f t="shared" si="1"/>
        <v>119000</v>
      </c>
    </row>
    <row r="47" spans="2:7" x14ac:dyDescent="0.25">
      <c r="B47" s="98" t="s">
        <v>99</v>
      </c>
      <c r="C47" s="107" t="s">
        <v>94</v>
      </c>
      <c r="D47" s="107">
        <v>50</v>
      </c>
      <c r="E47" s="107" t="s">
        <v>95</v>
      </c>
      <c r="F47" s="103">
        <v>298</v>
      </c>
      <c r="G47" s="113">
        <f t="shared" si="1"/>
        <v>14900</v>
      </c>
    </row>
    <row r="48" spans="2:7" x14ac:dyDescent="0.25">
      <c r="B48" s="114" t="s">
        <v>100</v>
      </c>
      <c r="C48" s="107"/>
      <c r="D48" s="107"/>
      <c r="E48" s="107"/>
      <c r="F48" s="103"/>
      <c r="G48" s="113"/>
    </row>
    <row r="49" spans="2:7" x14ac:dyDescent="0.25">
      <c r="B49" s="98" t="s">
        <v>101</v>
      </c>
      <c r="C49" s="107" t="s">
        <v>30</v>
      </c>
      <c r="D49" s="107">
        <v>2</v>
      </c>
      <c r="E49" s="107" t="s">
        <v>102</v>
      </c>
      <c r="F49" s="103">
        <v>32725</v>
      </c>
      <c r="G49" s="113">
        <f t="shared" si="1"/>
        <v>65450</v>
      </c>
    </row>
    <row r="50" spans="2:7" x14ac:dyDescent="0.25">
      <c r="B50" s="98" t="s">
        <v>103</v>
      </c>
      <c r="C50" s="107" t="s">
        <v>75</v>
      </c>
      <c r="D50" s="107">
        <v>2</v>
      </c>
      <c r="E50" s="107" t="s">
        <v>102</v>
      </c>
      <c r="F50" s="103">
        <v>80080</v>
      </c>
      <c r="G50" s="113">
        <f t="shared" si="1"/>
        <v>160160</v>
      </c>
    </row>
    <row r="51" spans="2:7" x14ac:dyDescent="0.25">
      <c r="B51" s="114" t="s">
        <v>60</v>
      </c>
      <c r="C51" s="107"/>
      <c r="D51" s="107"/>
      <c r="E51" s="107"/>
      <c r="F51" s="103"/>
      <c r="G51" s="113"/>
    </row>
    <row r="52" spans="2:7" x14ac:dyDescent="0.25">
      <c r="B52" s="98" t="s">
        <v>104</v>
      </c>
      <c r="C52" s="107" t="s">
        <v>105</v>
      </c>
      <c r="D52" s="107">
        <v>1</v>
      </c>
      <c r="E52" s="107" t="s">
        <v>102</v>
      </c>
      <c r="F52" s="103">
        <v>67200</v>
      </c>
      <c r="G52" s="113">
        <f t="shared" si="1"/>
        <v>67200</v>
      </c>
    </row>
    <row r="53" spans="2:7" x14ac:dyDescent="0.25">
      <c r="B53" s="98" t="s">
        <v>106</v>
      </c>
      <c r="C53" s="107" t="s">
        <v>75</v>
      </c>
      <c r="D53" s="107">
        <v>5</v>
      </c>
      <c r="E53" s="107" t="s">
        <v>102</v>
      </c>
      <c r="F53" s="103">
        <v>20720</v>
      </c>
      <c r="G53" s="113">
        <f t="shared" si="1"/>
        <v>103600</v>
      </c>
    </row>
    <row r="54" spans="2:7" x14ac:dyDescent="0.25">
      <c r="B54" s="98" t="s">
        <v>107</v>
      </c>
      <c r="C54" s="107" t="s">
        <v>75</v>
      </c>
      <c r="D54" s="107">
        <v>0.25</v>
      </c>
      <c r="E54" s="107" t="s">
        <v>102</v>
      </c>
      <c r="F54" s="103">
        <v>493360</v>
      </c>
      <c r="G54" s="113">
        <f t="shared" si="1"/>
        <v>123340</v>
      </c>
    </row>
    <row r="55" spans="2:7" x14ac:dyDescent="0.25">
      <c r="B55" s="98" t="s">
        <v>108</v>
      </c>
      <c r="C55" s="107" t="s">
        <v>75</v>
      </c>
      <c r="D55" s="107">
        <v>2</v>
      </c>
      <c r="E55" s="107" t="s">
        <v>102</v>
      </c>
      <c r="F55" s="103">
        <v>40460</v>
      </c>
      <c r="G55" s="113">
        <f t="shared" si="1"/>
        <v>80920</v>
      </c>
    </row>
    <row r="56" spans="2:7" x14ac:dyDescent="0.25">
      <c r="B56" s="114" t="s">
        <v>109</v>
      </c>
      <c r="C56" s="107"/>
      <c r="D56" s="107"/>
      <c r="E56" s="107"/>
      <c r="F56" s="103"/>
      <c r="G56" s="113"/>
    </row>
    <row r="57" spans="2:7" x14ac:dyDescent="0.25">
      <c r="B57" s="98" t="s">
        <v>110</v>
      </c>
      <c r="C57" s="107" t="s">
        <v>75</v>
      </c>
      <c r="D57" s="107">
        <v>1</v>
      </c>
      <c r="E57" s="107" t="s">
        <v>102</v>
      </c>
      <c r="F57" s="103">
        <v>12320</v>
      </c>
      <c r="G57" s="113">
        <f t="shared" si="1"/>
        <v>12320</v>
      </c>
    </row>
    <row r="58" spans="2:7" x14ac:dyDescent="0.25">
      <c r="B58" s="114" t="s">
        <v>32</v>
      </c>
      <c r="C58" s="107"/>
      <c r="D58" s="107"/>
      <c r="E58" s="107"/>
      <c r="F58" s="103"/>
      <c r="G58" s="113"/>
    </row>
    <row r="59" spans="2:7" x14ac:dyDescent="0.25">
      <c r="B59" s="115" t="s">
        <v>111</v>
      </c>
      <c r="C59" s="107" t="s">
        <v>70</v>
      </c>
      <c r="D59" s="107">
        <v>1200</v>
      </c>
      <c r="E59" s="107" t="s">
        <v>102</v>
      </c>
      <c r="F59" s="103">
        <v>3920</v>
      </c>
      <c r="G59" s="113">
        <f>F59*D59</f>
        <v>4704000</v>
      </c>
    </row>
    <row r="60" spans="2:7" x14ac:dyDescent="0.25">
      <c r="B60" s="98" t="s">
        <v>58</v>
      </c>
      <c r="C60" s="107" t="s">
        <v>15</v>
      </c>
      <c r="D60" s="107">
        <v>1</v>
      </c>
      <c r="E60" s="107" t="s">
        <v>73</v>
      </c>
      <c r="F60" s="103">
        <v>123200</v>
      </c>
      <c r="G60" s="113">
        <v>1200000</v>
      </c>
    </row>
    <row r="61" spans="2:7" x14ac:dyDescent="0.25">
      <c r="B61" s="98" t="s">
        <v>112</v>
      </c>
      <c r="C61" s="107" t="s">
        <v>15</v>
      </c>
      <c r="D61" s="107">
        <v>1</v>
      </c>
      <c r="E61" s="107" t="s">
        <v>102</v>
      </c>
      <c r="F61" s="103">
        <v>72755</v>
      </c>
      <c r="G61" s="113">
        <f t="shared" si="1"/>
        <v>72755</v>
      </c>
    </row>
    <row r="62" spans="2:7" x14ac:dyDescent="0.25">
      <c r="B62" s="110" t="s">
        <v>31</v>
      </c>
      <c r="C62" s="111"/>
      <c r="D62" s="111"/>
      <c r="E62" s="111"/>
      <c r="F62" s="112" t="s">
        <v>117</v>
      </c>
      <c r="G62" s="99">
        <f>SUM(G42:G61)</f>
        <v>7460157</v>
      </c>
    </row>
    <row r="63" spans="2:7" x14ac:dyDescent="0.25">
      <c r="B63" s="14"/>
      <c r="C63" s="15"/>
      <c r="D63" s="15"/>
      <c r="E63" s="17"/>
      <c r="F63" s="16"/>
      <c r="G63" s="16"/>
    </row>
    <row r="64" spans="2:7" x14ac:dyDescent="0.25">
      <c r="B64" s="10" t="s">
        <v>32</v>
      </c>
      <c r="C64" s="11"/>
      <c r="D64" s="12"/>
      <c r="E64" s="12"/>
      <c r="F64" s="13"/>
      <c r="G64" s="13"/>
    </row>
    <row r="65" spans="2:7" ht="24" x14ac:dyDescent="0.25">
      <c r="B65" s="69" t="s">
        <v>33</v>
      </c>
      <c r="C65" s="70" t="s">
        <v>28</v>
      </c>
      <c r="D65" s="70" t="s">
        <v>29</v>
      </c>
      <c r="E65" s="69" t="s">
        <v>17</v>
      </c>
      <c r="F65" s="70" t="s">
        <v>18</v>
      </c>
      <c r="G65" s="69" t="s">
        <v>19</v>
      </c>
    </row>
    <row r="66" spans="2:7" x14ac:dyDescent="0.25">
      <c r="B66" s="97" t="s">
        <v>113</v>
      </c>
      <c r="C66" s="107" t="s">
        <v>30</v>
      </c>
      <c r="D66" s="107">
        <v>40000</v>
      </c>
      <c r="E66" s="107" t="s">
        <v>74</v>
      </c>
      <c r="F66" s="103">
        <v>168</v>
      </c>
      <c r="G66" s="113">
        <f t="shared" ref="G66:G67" si="2">F66*D66</f>
        <v>6720000</v>
      </c>
    </row>
    <row r="67" spans="2:7" x14ac:dyDescent="0.25">
      <c r="B67" s="98" t="s">
        <v>114</v>
      </c>
      <c r="C67" s="109" t="s">
        <v>115</v>
      </c>
      <c r="D67" s="107">
        <v>8000</v>
      </c>
      <c r="E67" s="107" t="s">
        <v>116</v>
      </c>
      <c r="F67" s="103">
        <v>83</v>
      </c>
      <c r="G67" s="113">
        <f t="shared" si="2"/>
        <v>664000</v>
      </c>
    </row>
    <row r="68" spans="2:7" x14ac:dyDescent="0.25">
      <c r="B68" s="99" t="s">
        <v>34</v>
      </c>
      <c r="C68" s="100"/>
      <c r="D68" s="100"/>
      <c r="E68" s="100"/>
      <c r="F68" s="99"/>
      <c r="G68" s="99">
        <f>SUM(G66:G66)</f>
        <v>6720000</v>
      </c>
    </row>
    <row r="69" spans="2:7" x14ac:dyDescent="0.25">
      <c r="B69" s="30"/>
      <c r="C69" s="30"/>
      <c r="D69" s="30"/>
      <c r="E69" s="30"/>
      <c r="F69" s="31"/>
      <c r="G69" s="31"/>
    </row>
    <row r="70" spans="2:7" x14ac:dyDescent="0.25">
      <c r="B70" s="32" t="s">
        <v>35</v>
      </c>
      <c r="C70" s="33"/>
      <c r="D70" s="33"/>
      <c r="E70" s="33"/>
      <c r="F70" s="33"/>
      <c r="G70" s="34">
        <f>G26+G31+G38+G62+G68</f>
        <v>16462817</v>
      </c>
    </row>
    <row r="71" spans="2:7" x14ac:dyDescent="0.25">
      <c r="B71" s="35" t="s">
        <v>36</v>
      </c>
      <c r="C71" s="19"/>
      <c r="D71" s="19"/>
      <c r="E71" s="19"/>
      <c r="F71" s="19"/>
      <c r="G71" s="36">
        <f>G70*0.05</f>
        <v>823140.85000000009</v>
      </c>
    </row>
    <row r="72" spans="2:7" x14ac:dyDescent="0.25">
      <c r="B72" s="37" t="s">
        <v>37</v>
      </c>
      <c r="C72" s="18"/>
      <c r="D72" s="18"/>
      <c r="E72" s="18"/>
      <c r="F72" s="18"/>
      <c r="G72" s="38">
        <f>G71+G70</f>
        <v>17285957.850000001</v>
      </c>
    </row>
    <row r="73" spans="2:7" x14ac:dyDescent="0.25">
      <c r="B73" s="35" t="s">
        <v>38</v>
      </c>
      <c r="C73" s="19"/>
      <c r="D73" s="19"/>
      <c r="E73" s="19"/>
      <c r="F73" s="19"/>
      <c r="G73" s="36">
        <f>G11</f>
        <v>58400000</v>
      </c>
    </row>
    <row r="74" spans="2:7" x14ac:dyDescent="0.25">
      <c r="B74" s="39" t="s">
        <v>39</v>
      </c>
      <c r="C74" s="40"/>
      <c r="D74" s="40"/>
      <c r="E74" s="40"/>
      <c r="F74" s="40"/>
      <c r="G74" s="41">
        <f>G73-G72</f>
        <v>41114042.149999999</v>
      </c>
    </row>
    <row r="75" spans="2:7" x14ac:dyDescent="0.25">
      <c r="B75" s="28" t="s">
        <v>40</v>
      </c>
      <c r="C75" s="29"/>
      <c r="D75" s="29"/>
      <c r="E75" s="29"/>
      <c r="F75" s="29"/>
      <c r="G75" s="25"/>
    </row>
    <row r="76" spans="2:7" ht="15.75" thickBot="1" x14ac:dyDescent="0.3">
      <c r="B76" s="42"/>
      <c r="C76" s="29"/>
      <c r="D76" s="29"/>
      <c r="E76" s="29"/>
      <c r="F76" s="29"/>
      <c r="G76" s="25"/>
    </row>
    <row r="77" spans="2:7" x14ac:dyDescent="0.25">
      <c r="B77" s="54" t="s">
        <v>41</v>
      </c>
      <c r="C77" s="55"/>
      <c r="D77" s="55"/>
      <c r="E77" s="55"/>
      <c r="F77" s="56"/>
      <c r="G77" s="25"/>
    </row>
    <row r="78" spans="2:7" x14ac:dyDescent="0.25">
      <c r="B78" s="57" t="s">
        <v>42</v>
      </c>
      <c r="C78" s="27"/>
      <c r="D78" s="27"/>
      <c r="E78" s="27"/>
      <c r="F78" s="58"/>
      <c r="G78" s="25"/>
    </row>
    <row r="79" spans="2:7" x14ac:dyDescent="0.25">
      <c r="B79" s="57" t="s">
        <v>43</v>
      </c>
      <c r="C79" s="27"/>
      <c r="D79" s="27"/>
      <c r="E79" s="27"/>
      <c r="F79" s="58"/>
      <c r="G79" s="25"/>
    </row>
    <row r="80" spans="2:7" x14ac:dyDescent="0.25">
      <c r="B80" s="57" t="s">
        <v>44</v>
      </c>
      <c r="C80" s="27"/>
      <c r="D80" s="27"/>
      <c r="E80" s="27"/>
      <c r="F80" s="58"/>
      <c r="G80" s="25"/>
    </row>
    <row r="81" spans="2:7" x14ac:dyDescent="0.25">
      <c r="B81" s="57" t="s">
        <v>45</v>
      </c>
      <c r="C81" s="27"/>
      <c r="D81" s="27"/>
      <c r="E81" s="27"/>
      <c r="F81" s="58"/>
      <c r="G81" s="25"/>
    </row>
    <row r="82" spans="2:7" x14ac:dyDescent="0.25">
      <c r="B82" s="57" t="s">
        <v>46</v>
      </c>
      <c r="C82" s="27"/>
      <c r="D82" s="27"/>
      <c r="E82" s="27"/>
      <c r="F82" s="58"/>
      <c r="G82" s="25"/>
    </row>
    <row r="83" spans="2:7" ht="15.75" thickBot="1" x14ac:dyDescent="0.3">
      <c r="B83" s="59" t="s">
        <v>47</v>
      </c>
      <c r="C83" s="60"/>
      <c r="D83" s="60"/>
      <c r="E83" s="60"/>
      <c r="F83" s="61"/>
      <c r="G83" s="25"/>
    </row>
    <row r="84" spans="2:7" x14ac:dyDescent="0.25">
      <c r="B84" s="52"/>
      <c r="C84" s="27"/>
      <c r="D84" s="27"/>
      <c r="E84" s="27"/>
      <c r="F84" s="27"/>
      <c r="G84" s="25"/>
    </row>
    <row r="85" spans="2:7" ht="15.75" thickBot="1" x14ac:dyDescent="0.3">
      <c r="B85" s="121" t="s">
        <v>48</v>
      </c>
      <c r="C85" s="122"/>
      <c r="D85" s="51"/>
      <c r="E85" s="20"/>
      <c r="F85" s="20"/>
      <c r="G85" s="25"/>
    </row>
    <row r="86" spans="2:7" x14ac:dyDescent="0.25">
      <c r="B86" s="44" t="s">
        <v>33</v>
      </c>
      <c r="C86" s="21" t="s">
        <v>49</v>
      </c>
      <c r="D86" s="45" t="s">
        <v>50</v>
      </c>
      <c r="E86" s="20"/>
      <c r="F86" s="20"/>
      <c r="G86" s="25"/>
    </row>
    <row r="87" spans="2:7" x14ac:dyDescent="0.25">
      <c r="B87" s="46" t="s">
        <v>51</v>
      </c>
      <c r="C87" s="22">
        <f>G26</f>
        <v>1733760</v>
      </c>
      <c r="D87" s="47">
        <f>(C87/C93)</f>
        <v>0.10029875203010517</v>
      </c>
      <c r="E87" s="20"/>
      <c r="F87" s="20"/>
      <c r="G87" s="25"/>
    </row>
    <row r="88" spans="2:7" x14ac:dyDescent="0.25">
      <c r="B88" s="46" t="s">
        <v>52</v>
      </c>
      <c r="C88" s="22">
        <f>G31</f>
        <v>0</v>
      </c>
      <c r="D88" s="47">
        <f>C88/C93</f>
        <v>0</v>
      </c>
      <c r="E88" s="20"/>
      <c r="F88" s="20"/>
      <c r="G88" s="25"/>
    </row>
    <row r="89" spans="2:7" x14ac:dyDescent="0.25">
      <c r="B89" s="46" t="s">
        <v>53</v>
      </c>
      <c r="C89" s="22">
        <f>G38</f>
        <v>548900</v>
      </c>
      <c r="D89" s="47">
        <f>(C89/C93)</f>
        <v>3.1754098023558469E-2</v>
      </c>
      <c r="E89" s="20"/>
      <c r="F89" s="20"/>
      <c r="G89" s="25"/>
    </row>
    <row r="90" spans="2:7" x14ac:dyDescent="0.25">
      <c r="B90" s="46" t="s">
        <v>27</v>
      </c>
      <c r="C90" s="22">
        <f>G62</f>
        <v>7460157</v>
      </c>
      <c r="D90" s="47">
        <f>(C90/C93)</f>
        <v>0.43157324949742365</v>
      </c>
      <c r="E90" s="20"/>
      <c r="F90" s="20"/>
      <c r="G90" s="25"/>
    </row>
    <row r="91" spans="2:7" x14ac:dyDescent="0.25">
      <c r="B91" s="46" t="s">
        <v>54</v>
      </c>
      <c r="C91" s="22">
        <f>G68</f>
        <v>6720000</v>
      </c>
      <c r="D91" s="47">
        <f>(C91/C93)</f>
        <v>0.38875485282986499</v>
      </c>
      <c r="E91" s="24"/>
      <c r="F91" s="24"/>
      <c r="G91" s="25"/>
    </row>
    <row r="92" spans="2:7" x14ac:dyDescent="0.25">
      <c r="B92" s="46" t="s">
        <v>55</v>
      </c>
      <c r="C92" s="22">
        <f>G71</f>
        <v>823140.85000000009</v>
      </c>
      <c r="D92" s="47">
        <f>(C92/C93)</f>
        <v>4.7619047619047623E-2</v>
      </c>
      <c r="E92" s="24"/>
      <c r="F92" s="24"/>
      <c r="G92" s="25"/>
    </row>
    <row r="93" spans="2:7" ht="15.75" thickBot="1" x14ac:dyDescent="0.3">
      <c r="B93" s="48" t="s">
        <v>56</v>
      </c>
      <c r="C93" s="49">
        <f>SUM(C87:C92)</f>
        <v>17285957.850000001</v>
      </c>
      <c r="D93" s="50">
        <f>SUM(D87:D92)</f>
        <v>1</v>
      </c>
      <c r="E93" s="24"/>
      <c r="F93" s="24"/>
      <c r="G93" s="25"/>
    </row>
    <row r="94" spans="2:7" x14ac:dyDescent="0.25">
      <c r="B94" s="42"/>
      <c r="C94" s="29"/>
      <c r="D94" s="29"/>
      <c r="E94" s="29"/>
      <c r="F94" s="29"/>
      <c r="G94" s="25"/>
    </row>
    <row r="95" spans="2:7" x14ac:dyDescent="0.25">
      <c r="B95" s="43"/>
      <c r="C95" s="29"/>
      <c r="D95" s="29"/>
      <c r="E95" s="29"/>
      <c r="F95" s="29"/>
      <c r="G95" s="25"/>
    </row>
    <row r="96" spans="2:7" ht="15.75" thickBot="1" x14ac:dyDescent="0.3">
      <c r="B96" s="63"/>
      <c r="C96" s="64" t="s">
        <v>76</v>
      </c>
      <c r="D96" s="65"/>
      <c r="E96" s="66"/>
      <c r="F96" s="23"/>
      <c r="G96" s="25"/>
    </row>
    <row r="97" spans="2:7" x14ac:dyDescent="0.25">
      <c r="B97" s="67" t="s">
        <v>61</v>
      </c>
      <c r="C97" s="117">
        <v>30000</v>
      </c>
      <c r="D97" s="117">
        <v>40000</v>
      </c>
      <c r="E97" s="118">
        <v>50000</v>
      </c>
      <c r="F97" s="62"/>
      <c r="G97" s="26"/>
    </row>
    <row r="98" spans="2:7" ht="15.75" thickBot="1" x14ac:dyDescent="0.3">
      <c r="B98" s="48" t="s">
        <v>62</v>
      </c>
      <c r="C98" s="49">
        <f>(G72/C97)</f>
        <v>576.19859500000007</v>
      </c>
      <c r="D98" s="49">
        <f>(G72/D97)</f>
        <v>432.14894625000005</v>
      </c>
      <c r="E98" s="68">
        <f>(G72/E97)</f>
        <v>345.71915700000005</v>
      </c>
      <c r="F98" s="62"/>
      <c r="G98" s="26"/>
    </row>
    <row r="99" spans="2:7" x14ac:dyDescent="0.25">
      <c r="B99" s="53" t="s">
        <v>57</v>
      </c>
      <c r="C99" s="27"/>
      <c r="D99" s="27"/>
      <c r="E99" s="27"/>
      <c r="F99" s="27"/>
      <c r="G99" s="27"/>
    </row>
  </sheetData>
  <mergeCells count="8">
    <mergeCell ref="B16:G16"/>
    <mergeCell ref="B85:C85"/>
    <mergeCell ref="E8:F8"/>
    <mergeCell ref="E9:F9"/>
    <mergeCell ref="E10:F10"/>
    <mergeCell ref="E12:F12"/>
    <mergeCell ref="E13:F13"/>
    <mergeCell ref="E14:F14"/>
  </mergeCells>
  <pageMargins left="0.70866141732283472" right="0.70866141732283472" top="0.74803149606299213" bottom="0.74803149606299213" header="0.31496062992125984" footer="0.31496062992125984"/>
  <pageSetup paperSize="145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Frutilla prod.</vt:lpstr>
      <vt:lpstr>'Frutilla prod.'!Área_de_impresión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Munoz Acuna Claudio A</cp:lastModifiedBy>
  <cp:lastPrinted>2023-03-10T14:47:27Z</cp:lastPrinted>
  <dcterms:created xsi:type="dcterms:W3CDTF">2020-11-27T12:49:26Z</dcterms:created>
  <dcterms:modified xsi:type="dcterms:W3CDTF">2023-03-10T14:47:28Z</dcterms:modified>
</cp:coreProperties>
</file>