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zuniga\Desktop\00 - CREDITOS\00 - CRÉDITOS 2023\00 - fichas técnicas 2023\01 - FORMATO CORREGIDO\Visadas\"/>
    </mc:Choice>
  </mc:AlternateContent>
  <bookViews>
    <workbookView xWindow="-120" yWindow="-120" windowWidth="29040" windowHeight="15840"/>
  </bookViews>
  <sheets>
    <sheet name="FRUTILLA (2-3)" sheetId="1" r:id="rId1"/>
  </sheets>
  <definedNames>
    <definedName name="_xlnm.Print_Area" localSheetId="0">'FRUTILLA (2-3)'!$A$1:$F$97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21" i="1"/>
  <c r="F23" i="1"/>
  <c r="F24" i="1"/>
  <c r="F25" i="1"/>
  <c r="F26" i="1"/>
  <c r="F27" i="1"/>
  <c r="F28" i="1"/>
  <c r="F29" i="1"/>
  <c r="F53" i="1" l="1"/>
  <c r="F57" i="1"/>
  <c r="F47" i="1"/>
  <c r="F35" i="1"/>
  <c r="B87" i="1" s="1"/>
  <c r="F40" i="1"/>
  <c r="B88" i="1" s="1"/>
  <c r="F45" i="1"/>
  <c r="F46" i="1"/>
  <c r="F48" i="1"/>
  <c r="F50" i="1"/>
  <c r="F51" i="1"/>
  <c r="F52" i="1"/>
  <c r="F55" i="1"/>
  <c r="F56" i="1"/>
  <c r="F58" i="1"/>
  <c r="F60" i="1"/>
  <c r="F66" i="1"/>
  <c r="F11" i="1"/>
  <c r="F72" i="1" s="1"/>
  <c r="F61" i="1" l="1"/>
  <c r="B89" i="1" s="1"/>
  <c r="F67" i="1"/>
  <c r="B90" i="1" s="1"/>
  <c r="F30" i="1"/>
  <c r="F69" i="1" l="1"/>
  <c r="F70" i="1" s="1"/>
  <c r="B91" i="1" s="1"/>
  <c r="B86" i="1"/>
  <c r="B92" i="1" l="1"/>
  <c r="C91" i="1" s="1"/>
  <c r="F71" i="1"/>
  <c r="D96" i="1" s="1"/>
  <c r="C89" i="1" l="1"/>
  <c r="C90" i="1"/>
  <c r="C88" i="1"/>
  <c r="C86" i="1"/>
  <c r="C96" i="1"/>
  <c r="B96" i="1"/>
  <c r="F73" i="1"/>
  <c r="C92" i="1" l="1"/>
</calcChain>
</file>

<file path=xl/sharedStrings.xml><?xml version="1.0" encoding="utf-8"?>
<sst xmlns="http://schemas.openxmlformats.org/spreadsheetml/2006/main" count="169" uniqueCount="116">
  <si>
    <t>RUBRO O CULTIVO</t>
  </si>
  <si>
    <t>Frutilla (2-3)</t>
  </si>
  <si>
    <t>VARIEDAD</t>
  </si>
  <si>
    <t>FECHA ESTIMADA  PRECIO VENTA</t>
  </si>
  <si>
    <t>NIVEL TECNOLÓGICO</t>
  </si>
  <si>
    <t>Medio</t>
  </si>
  <si>
    <t>REGIÓN</t>
  </si>
  <si>
    <t xml:space="preserve">Ñuble </t>
  </si>
  <si>
    <t>INGRESO ESPERADO, con IVA ($)</t>
  </si>
  <si>
    <t>AGENCIA DE ÁREA</t>
  </si>
  <si>
    <t>Chillán</t>
  </si>
  <si>
    <t>DESTINO PRODUCCION</t>
  </si>
  <si>
    <t>COMUNA/LOCALIDAD</t>
  </si>
  <si>
    <t>Todas las comunas del área</t>
  </si>
  <si>
    <t>FECHA DE COSECHA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</si>
  <si>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</si>
  <si>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</si>
  <si>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</si>
  <si>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</si>
  <si>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</si>
  <si>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</si>
  <si>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</si>
  <si>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</si>
  <si>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</si>
  <si>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</si>
  <si>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</si>
  <si>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Pica hilera</t>
  </si>
  <si>
    <t>jh</t>
  </si>
  <si>
    <t>Sept - Dic</t>
  </si>
  <si>
    <t>Control entre hileras</t>
  </si>
  <si>
    <t>Poda invierno</t>
  </si>
  <si>
    <t>Ago</t>
  </si>
  <si>
    <t>Poda verano</t>
  </si>
  <si>
    <t>Ene</t>
  </si>
  <si>
    <t>Limpieza residuos poda</t>
  </si>
  <si>
    <t>Aplicación fertilizantes</t>
  </si>
  <si>
    <t>Sept - Abr</t>
  </si>
  <si>
    <t>Aplicación agroquímicos</t>
  </si>
  <si>
    <t>Ago - Abr</t>
  </si>
  <si>
    <t>Riego</t>
  </si>
  <si>
    <t>Control estolones</t>
  </si>
  <si>
    <t>Sept - Nov</t>
  </si>
  <si>
    <t>Cosecha</t>
  </si>
  <si>
    <t>JORNADAS ANIMAL</t>
  </si>
  <si>
    <t>n/a</t>
  </si>
  <si>
    <t>Subtotal Jornadas Animal</t>
  </si>
  <si>
    <t>MAQUINARIA</t>
  </si>
  <si>
    <t>Subtotal Costo Maquinaria</t>
  </si>
  <si>
    <t>INSUMOS</t>
  </si>
  <si>
    <t>Insumos</t>
  </si>
  <si>
    <t>Unidad (Kg/l/u)</t>
  </si>
  <si>
    <t>FERTILIZANTES</t>
  </si>
  <si>
    <t>kg</t>
  </si>
  <si>
    <t>Sep - Oct</t>
  </si>
  <si>
    <t>Urea</t>
  </si>
  <si>
    <t>Talstar</t>
  </si>
  <si>
    <t>lt</t>
  </si>
  <si>
    <t>Punto 70WP</t>
  </si>
  <si>
    <t>Bolsa 250 gr</t>
  </si>
  <si>
    <t>Vertimec O18 EC</t>
  </si>
  <si>
    <t>Nov - Feb</t>
  </si>
  <si>
    <t>FUNGICIDA</t>
  </si>
  <si>
    <t>Cuprodul</t>
  </si>
  <si>
    <t>HERBICIDA</t>
  </si>
  <si>
    <t>Gramoxone (Paraquat)</t>
  </si>
  <si>
    <t>Subtotal Insumos</t>
  </si>
  <si>
    <t>OTROS</t>
  </si>
  <si>
    <t>Item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</si>
  <si>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</si>
  <si>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</si>
  <si>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</si>
  <si>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</si>
  <si>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</si>
  <si>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</si>
  <si>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</si>
  <si>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</si>
  <si>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</si>
  <si>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</si>
  <si>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</si>
  <si>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</si>
  <si>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</si>
  <si>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</si>
  <si>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</si>
  <si>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</si>
  <si>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</si>
  <si>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</si>
  <si>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</si>
  <si>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</si>
  <si>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</si>
  <si>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</si>
  <si>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($/kg)</t>
  </si>
  <si>
    <t>(*): Este valor representa el valor mìnimo de venta del producto</t>
  </si>
  <si>
    <t>Ultrasol Especial Inicial</t>
  </si>
  <si>
    <t>Ultrasol Especial Produccion</t>
  </si>
  <si>
    <t>Nitrato de Calcio</t>
  </si>
  <si>
    <t xml:space="preserve">Noviembre - Abril </t>
  </si>
  <si>
    <t>Albion - Monterrey</t>
  </si>
  <si>
    <t>Sept - Oct</t>
  </si>
  <si>
    <t>Oct - Abril</t>
  </si>
  <si>
    <t>Nov- Abril</t>
  </si>
  <si>
    <t>Bellis</t>
  </si>
  <si>
    <t>INSECTICIDA - ACARICIDAS</t>
  </si>
  <si>
    <t>Delegate</t>
  </si>
  <si>
    <t>Ultraspray EC</t>
  </si>
  <si>
    <t>Captan Gold 80 WG</t>
  </si>
  <si>
    <t>Mercado Local - Agroindustria</t>
  </si>
  <si>
    <t>Subtotal Mano de Obra</t>
  </si>
  <si>
    <t>Nov - Abr</t>
  </si>
  <si>
    <t>Anual</t>
  </si>
  <si>
    <t>RENDIMIENTO (Kg/Há)</t>
  </si>
  <si>
    <t>PRECIO ESPERADO ($/Kg)</t>
  </si>
  <si>
    <t>COSTO TOTAL/Há</t>
  </si>
  <si>
    <t>Rendimiento (Kg/Há)</t>
  </si>
  <si>
    <t>Costo unitario ($/Kg) (*)</t>
  </si>
  <si>
    <t>$/Há</t>
  </si>
  <si>
    <t>Cantidad / 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</si>
</sst>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&quot;$&quot;* #,##0_ ;_ &quot;$&quot;* \-#,##0_ ;_ &quot;$&quot;* &quot;-&quot;_ ;_ @_ "/>
    <numFmt numFmtId="165" formatCode="_ * #,##0_ ;_ * \-#,##0_ ;_ * &quot;-&quot;_ ;_ @_ "/>
    <numFmt numFmtId="166" formatCode="&quot; &quot;* #,##0&quot;   &quot;;&quot;-&quot;* #,##0&quot;   &quot;;&quot; &quot;* &quot;-&quot;??&quot;   &quot;"/>
    <numFmt numFmtId="167" formatCode="[$$-340A]#,##0"/>
    <numFmt numFmtId="168" formatCode="[$$-340A]#,##0;[$$-340A]\-#,##0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11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64"/>
      </left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11"/>
      </bottom>
      <diagonal/>
    </border>
    <border>
      <left/>
      <right/>
      <top style="thin">
        <color indexed="64"/>
      </top>
      <bottom style="thin">
        <color indexed="11"/>
      </bottom>
      <diagonal/>
    </border>
    <border>
      <left/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/>
      <top style="thin">
        <color indexed="8"/>
      </top>
      <bottom style="thin">
        <color indexed="11"/>
      </bottom>
      <diagonal/>
    </border>
    <border>
      <left/>
      <right/>
      <top style="thin">
        <color indexed="8"/>
      </top>
      <bottom style="thin">
        <color indexed="11"/>
      </bottom>
      <diagonal/>
    </border>
    <border>
      <left/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</borders>
  <cellStyleXfs count="3">
    <xf numFmtId="0" fontId="0" fillId="0" borderId="0" applyNumberFormat="0" applyFill="0" applyBorder="0" applyProtection="0"/>
    <xf numFmtId="165" fontId="9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145">
    <xf numFmtId="0" fontId="0" fillId="0" borderId="0" xfId="0"/>
    <xf numFmtId="0" fontId="1" fillId="2" borderId="8" xfId="0" applyFont="1" applyFill="1" applyBorder="1" applyAlignment="1">
      <alignment horizontal="justify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49" fontId="6" fillId="3" borderId="12" xfId="0" applyNumberFormat="1" applyFont="1" applyFill="1" applyBorder="1" applyAlignment="1">
      <alignment horizontal="center" vertical="center"/>
    </xf>
    <xf numFmtId="49" fontId="6" fillId="3" borderId="12" xfId="0" applyNumberFormat="1" applyFont="1" applyFill="1" applyBorder="1" applyAlignment="1">
      <alignment horizontal="center" vertical="center" wrapText="1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6" fontId="6" fillId="2" borderId="17" xfId="0" applyNumberFormat="1" applyFont="1" applyFill="1" applyBorder="1" applyAlignment="1">
      <alignment horizontal="justify" vertical="center"/>
    </xf>
    <xf numFmtId="0" fontId="1" fillId="0" borderId="0" xfId="0" applyNumberFormat="1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justify" vertical="center"/>
    </xf>
    <xf numFmtId="0" fontId="1" fillId="2" borderId="2" xfId="0" applyFont="1" applyFill="1" applyBorder="1" applyAlignment="1">
      <alignment horizontal="justify" vertical="center"/>
    </xf>
    <xf numFmtId="0" fontId="1" fillId="2" borderId="3" xfId="0" applyFont="1" applyFill="1" applyBorder="1" applyAlignment="1">
      <alignment horizontal="justify" vertical="center"/>
    </xf>
    <xf numFmtId="49" fontId="6" fillId="3" borderId="4" xfId="0" applyNumberFormat="1" applyFont="1" applyFill="1" applyBorder="1" applyAlignment="1">
      <alignment horizontal="justify" vertical="center" wrapText="1"/>
    </xf>
    <xf numFmtId="49" fontId="1" fillId="2" borderId="5" xfId="0" applyNumberFormat="1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/>
    </xf>
    <xf numFmtId="3" fontId="1" fillId="2" borderId="5" xfId="0" applyNumberFormat="1" applyFont="1" applyFill="1" applyBorder="1" applyAlignment="1">
      <alignment horizontal="justify" vertical="center"/>
    </xf>
    <xf numFmtId="49" fontId="1" fillId="2" borderId="4" xfId="0" applyNumberFormat="1" applyFont="1" applyFill="1" applyBorder="1" applyAlignment="1">
      <alignment horizontal="justify" vertical="center" wrapText="1"/>
    </xf>
    <xf numFmtId="49" fontId="1" fillId="2" borderId="5" xfId="0" applyNumberFormat="1" applyFont="1" applyFill="1" applyBorder="1" applyAlignment="1">
      <alignment horizontal="justify" vertical="center"/>
    </xf>
    <xf numFmtId="17" fontId="1" fillId="2" borderId="5" xfId="0" applyNumberFormat="1" applyFont="1" applyFill="1" applyBorder="1" applyAlignment="1">
      <alignment horizontal="justify" vertical="center"/>
    </xf>
    <xf numFmtId="0" fontId="1" fillId="2" borderId="7" xfId="0" applyFont="1" applyFill="1" applyBorder="1" applyAlignment="1">
      <alignment horizontal="justify" vertical="center" wrapText="1"/>
    </xf>
    <xf numFmtId="14" fontId="1" fillId="2" borderId="8" xfId="0" applyNumberFormat="1" applyFont="1" applyFill="1" applyBorder="1" applyAlignment="1">
      <alignment horizontal="justify" vertical="center"/>
    </xf>
    <xf numFmtId="0" fontId="1" fillId="2" borderId="8" xfId="0" applyFont="1" applyFill="1" applyBorder="1" applyAlignment="1">
      <alignment horizontal="justify" vertical="center"/>
    </xf>
    <xf numFmtId="0" fontId="1" fillId="2" borderId="9" xfId="0" applyFont="1" applyFill="1" applyBorder="1" applyAlignment="1">
      <alignment horizontal="justify" vertical="center"/>
    </xf>
    <xf numFmtId="0" fontId="1" fillId="2" borderId="10" xfId="0" applyFont="1" applyFill="1" applyBorder="1" applyAlignment="1">
      <alignment horizontal="justify" vertical="center"/>
    </xf>
    <xf numFmtId="0" fontId="1" fillId="0" borderId="0" xfId="0" applyNumberFormat="1" applyFont="1" applyAlignment="1">
      <alignment horizontal="justify" vertical="center" wrapText="1"/>
    </xf>
    <xf numFmtId="0" fontId="1" fillId="2" borderId="5" xfId="0" applyNumberFormat="1" applyFont="1" applyFill="1" applyBorder="1" applyAlignment="1">
      <alignment horizontal="justify" vertical="center" wrapText="1"/>
    </xf>
    <xf numFmtId="49" fontId="1" fillId="10" borderId="5" xfId="0" applyNumberFormat="1" applyFont="1" applyFill="1" applyBorder="1" applyAlignment="1">
      <alignment horizontal="justify" vertical="center" wrapText="1"/>
    </xf>
    <xf numFmtId="0" fontId="1" fillId="10" borderId="5" xfId="0" applyNumberFormat="1" applyFont="1" applyFill="1" applyBorder="1" applyAlignment="1">
      <alignment horizontal="justify" vertical="center" wrapText="1"/>
    </xf>
    <xf numFmtId="0" fontId="1" fillId="10" borderId="0" xfId="0" applyNumberFormat="1" applyFont="1" applyFill="1" applyAlignment="1">
      <alignment horizontal="justify" vertical="center"/>
    </xf>
    <xf numFmtId="0" fontId="1" fillId="10" borderId="0" xfId="0" applyFont="1" applyFill="1" applyAlignment="1">
      <alignment horizontal="justify" vertical="center"/>
    </xf>
    <xf numFmtId="3" fontId="1" fillId="2" borderId="10" xfId="0" applyNumberFormat="1" applyFont="1" applyFill="1" applyBorder="1" applyAlignment="1">
      <alignment horizontal="justify" vertical="center"/>
    </xf>
    <xf numFmtId="0" fontId="1" fillId="2" borderId="12" xfId="0" applyFont="1" applyFill="1" applyBorder="1" applyAlignment="1">
      <alignment horizontal="justify" vertical="center"/>
    </xf>
    <xf numFmtId="0" fontId="1" fillId="2" borderId="13" xfId="0" applyFont="1" applyFill="1" applyBorder="1" applyAlignment="1">
      <alignment horizontal="justify" vertical="center"/>
    </xf>
    <xf numFmtId="0" fontId="1" fillId="2" borderId="14" xfId="0" applyFont="1" applyFill="1" applyBorder="1" applyAlignment="1">
      <alignment horizontal="justify" vertical="center"/>
    </xf>
    <xf numFmtId="3" fontId="1" fillId="2" borderId="14" xfId="0" applyNumberFormat="1" applyFont="1" applyFill="1" applyBorder="1" applyAlignment="1">
      <alignment horizontal="justify" vertical="center"/>
    </xf>
    <xf numFmtId="49" fontId="1" fillId="10" borderId="5" xfId="0" applyNumberFormat="1" applyFont="1" applyFill="1" applyBorder="1" applyAlignment="1">
      <alignment horizontal="justify" vertical="center"/>
    </xf>
    <xf numFmtId="0" fontId="1" fillId="10" borderId="5" xfId="0" applyNumberFormat="1" applyFont="1" applyFill="1" applyBorder="1" applyAlignment="1">
      <alignment horizontal="justify" vertical="center"/>
    </xf>
    <xf numFmtId="0" fontId="1" fillId="10" borderId="5" xfId="0" applyFont="1" applyFill="1" applyBorder="1" applyAlignment="1">
      <alignment horizontal="justify" vertical="center"/>
    </xf>
    <xf numFmtId="49" fontId="1" fillId="0" borderId="5" xfId="0" applyNumberFormat="1" applyFont="1" applyFill="1" applyBorder="1" applyAlignment="1">
      <alignment horizontal="justify" vertical="center"/>
    </xf>
    <xf numFmtId="0" fontId="1" fillId="0" borderId="5" xfId="0" applyFont="1" applyFill="1" applyBorder="1" applyAlignment="1">
      <alignment horizontal="justify" vertical="center"/>
    </xf>
    <xf numFmtId="0" fontId="1" fillId="0" borderId="0" xfId="0" applyNumberFormat="1" applyFont="1" applyFill="1" applyAlignment="1">
      <alignment horizontal="justify" vertical="center"/>
    </xf>
    <xf numFmtId="0" fontId="1" fillId="0" borderId="0" xfId="0" applyFont="1" applyFill="1" applyAlignment="1">
      <alignment horizontal="justify" vertical="center"/>
    </xf>
    <xf numFmtId="0" fontId="1" fillId="2" borderId="5" xfId="0" applyNumberFormat="1" applyFont="1" applyFill="1" applyBorder="1" applyAlignment="1">
      <alignment horizontal="justify" vertical="center"/>
    </xf>
    <xf numFmtId="49" fontId="4" fillId="5" borderId="5" xfId="0" applyNumberFormat="1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justify" vertical="center"/>
    </xf>
    <xf numFmtId="0" fontId="1" fillId="2" borderId="5" xfId="0" applyFont="1" applyFill="1" applyBorder="1" applyAlignment="1">
      <alignment horizontal="justify" vertical="center" wrapText="1"/>
    </xf>
    <xf numFmtId="167" fontId="1" fillId="2" borderId="5" xfId="0" applyNumberFormat="1" applyFont="1" applyFill="1" applyBorder="1" applyAlignment="1">
      <alignment horizontal="justify" vertical="center"/>
    </xf>
    <xf numFmtId="0" fontId="1" fillId="2" borderId="19" xfId="0" applyFont="1" applyFill="1" applyBorder="1" applyAlignment="1">
      <alignment horizontal="justify" vertical="center"/>
    </xf>
    <xf numFmtId="3" fontId="1" fillId="2" borderId="19" xfId="0" applyNumberFormat="1" applyFont="1" applyFill="1" applyBorder="1" applyAlignment="1">
      <alignment horizontal="justify" vertical="center"/>
    </xf>
    <xf numFmtId="49" fontId="1" fillId="2" borderId="17" xfId="0" applyNumberFormat="1" applyFont="1" applyFill="1" applyBorder="1" applyAlignment="1">
      <alignment horizontal="justify" vertical="center"/>
    </xf>
    <xf numFmtId="0" fontId="6" fillId="2" borderId="17" xfId="0" applyFont="1" applyFill="1" applyBorder="1" applyAlignment="1">
      <alignment horizontal="justify" vertical="center"/>
    </xf>
    <xf numFmtId="0" fontId="1" fillId="2" borderId="17" xfId="0" applyFont="1" applyFill="1" applyBorder="1" applyAlignment="1">
      <alignment horizontal="justify" vertical="center"/>
    </xf>
    <xf numFmtId="0" fontId="1" fillId="7" borderId="17" xfId="0" applyFont="1" applyFill="1" applyBorder="1" applyAlignment="1">
      <alignment horizontal="justify" vertical="center"/>
    </xf>
    <xf numFmtId="49" fontId="3" fillId="8" borderId="23" xfId="0" applyNumberFormat="1" applyFont="1" applyFill="1" applyBorder="1" applyAlignment="1">
      <alignment horizontal="justify" vertical="center"/>
    </xf>
    <xf numFmtId="49" fontId="3" fillId="8" borderId="18" xfId="0" applyNumberFormat="1" applyFont="1" applyFill="1" applyBorder="1" applyAlignment="1">
      <alignment horizontal="justify" vertical="center"/>
    </xf>
    <xf numFmtId="49" fontId="1" fillId="8" borderId="24" xfId="0" applyNumberFormat="1" applyFont="1" applyFill="1" applyBorder="1" applyAlignment="1">
      <alignment horizontal="justify" vertical="center"/>
    </xf>
    <xf numFmtId="49" fontId="3" fillId="2" borderId="25" xfId="0" applyNumberFormat="1" applyFont="1" applyFill="1" applyBorder="1" applyAlignment="1">
      <alignment horizontal="justify" vertical="center"/>
    </xf>
    <xf numFmtId="9" fontId="1" fillId="2" borderId="26" xfId="0" applyNumberFormat="1" applyFont="1" applyFill="1" applyBorder="1" applyAlignment="1">
      <alignment horizontal="justify" vertical="center"/>
    </xf>
    <xf numFmtId="0" fontId="6" fillId="7" borderId="17" xfId="0" applyFont="1" applyFill="1" applyBorder="1" applyAlignment="1">
      <alignment horizontal="justify" vertical="center"/>
    </xf>
    <xf numFmtId="49" fontId="3" fillId="8" borderId="27" xfId="0" applyNumberFormat="1" applyFont="1" applyFill="1" applyBorder="1" applyAlignment="1">
      <alignment horizontal="justify" vertical="center"/>
    </xf>
    <xf numFmtId="9" fontId="3" fillId="8" borderId="29" xfId="0" applyNumberFormat="1" applyFont="1" applyFill="1" applyBorder="1" applyAlignment="1">
      <alignment horizontal="justify" vertical="center"/>
    </xf>
    <xf numFmtId="0" fontId="6" fillId="7" borderId="16" xfId="0" applyFont="1" applyFill="1" applyBorder="1" applyAlignment="1">
      <alignment horizontal="justify" vertical="center"/>
    </xf>
    <xf numFmtId="49" fontId="3" fillId="8" borderId="41" xfId="0" applyNumberFormat="1" applyFont="1" applyFill="1" applyBorder="1" applyAlignment="1">
      <alignment horizontal="justify" vertical="center"/>
    </xf>
    <xf numFmtId="165" fontId="3" fillId="8" borderId="42" xfId="1" applyFont="1" applyFill="1" applyBorder="1" applyAlignment="1">
      <alignment horizontal="justify" vertical="center"/>
    </xf>
    <xf numFmtId="165" fontId="3" fillId="8" borderId="43" xfId="1" applyFont="1" applyFill="1" applyBorder="1" applyAlignment="1">
      <alignment horizontal="justify" vertical="center"/>
    </xf>
    <xf numFmtId="0" fontId="3" fillId="7" borderId="17" xfId="0" applyFont="1" applyFill="1" applyBorder="1" applyAlignment="1">
      <alignment horizontal="justify" vertical="center"/>
    </xf>
    <xf numFmtId="166" fontId="3" fillId="2" borderId="17" xfId="0" applyNumberFormat="1" applyFont="1" applyFill="1" applyBorder="1" applyAlignment="1">
      <alignment horizontal="justify" vertical="center"/>
    </xf>
    <xf numFmtId="49" fontId="3" fillId="8" borderId="27" xfId="0" applyNumberFormat="1" applyFont="1" applyFill="1" applyBorder="1" applyAlignment="1">
      <alignment horizontal="justify" vertical="center" wrapText="1"/>
    </xf>
    <xf numFmtId="49" fontId="2" fillId="3" borderId="63" xfId="0" applyNumberFormat="1" applyFont="1" applyFill="1" applyBorder="1" applyAlignment="1">
      <alignment horizontal="justify" vertical="center"/>
    </xf>
    <xf numFmtId="49" fontId="2" fillId="3" borderId="64" xfId="0" applyNumberFormat="1" applyFont="1" applyFill="1" applyBorder="1" applyAlignment="1">
      <alignment horizontal="justify" vertical="center"/>
    </xf>
    <xf numFmtId="49" fontId="2" fillId="3" borderId="65" xfId="0" applyNumberFormat="1" applyFont="1" applyFill="1" applyBorder="1" applyAlignment="1">
      <alignment horizontal="justify" vertical="center"/>
    </xf>
    <xf numFmtId="49" fontId="2" fillId="3" borderId="66" xfId="0" applyNumberFormat="1" applyFont="1" applyFill="1" applyBorder="1" applyAlignment="1">
      <alignment horizontal="justify" vertical="center"/>
    </xf>
    <xf numFmtId="49" fontId="2" fillId="3" borderId="58" xfId="0" applyNumberFormat="1" applyFont="1" applyFill="1" applyBorder="1" applyAlignment="1">
      <alignment horizontal="justify" vertical="center"/>
    </xf>
    <xf numFmtId="49" fontId="2" fillId="3" borderId="59" xfId="0" applyNumberFormat="1" applyFont="1" applyFill="1" applyBorder="1" applyAlignment="1">
      <alignment horizontal="justify" vertical="center"/>
    </xf>
    <xf numFmtId="49" fontId="6" fillId="5" borderId="57" xfId="0" applyNumberFormat="1" applyFont="1" applyFill="1" applyBorder="1" applyAlignment="1">
      <alignment horizontal="justify" vertical="center"/>
    </xf>
    <xf numFmtId="49" fontId="6" fillId="5" borderId="58" xfId="0" applyNumberFormat="1" applyFont="1" applyFill="1" applyBorder="1" applyAlignment="1">
      <alignment horizontal="justify" vertical="center"/>
    </xf>
    <xf numFmtId="49" fontId="6" fillId="5" borderId="59" xfId="0" applyNumberFormat="1" applyFont="1" applyFill="1" applyBorder="1" applyAlignment="1">
      <alignment horizontal="justify" vertical="center"/>
    </xf>
    <xf numFmtId="49" fontId="6" fillId="3" borderId="57" xfId="0" applyNumberFormat="1" applyFont="1" applyFill="1" applyBorder="1" applyAlignment="1">
      <alignment horizontal="justify" vertical="center"/>
    </xf>
    <xf numFmtId="49" fontId="6" fillId="3" borderId="58" xfId="0" applyNumberFormat="1" applyFont="1" applyFill="1" applyBorder="1" applyAlignment="1">
      <alignment horizontal="justify" vertical="center"/>
    </xf>
    <xf numFmtId="49" fontId="6" fillId="3" borderId="59" xfId="0" applyNumberFormat="1" applyFont="1" applyFill="1" applyBorder="1" applyAlignment="1">
      <alignment horizontal="justify" vertical="center"/>
    </xf>
    <xf numFmtId="49" fontId="6" fillId="5" borderId="60" xfId="0" applyNumberFormat="1" applyFont="1" applyFill="1" applyBorder="1" applyAlignment="1">
      <alignment horizontal="justify" vertical="center"/>
    </xf>
    <xf numFmtId="49" fontId="6" fillId="5" borderId="61" xfId="0" applyNumberFormat="1" applyFont="1" applyFill="1" applyBorder="1" applyAlignment="1">
      <alignment horizontal="justify" vertical="center"/>
    </xf>
    <xf numFmtId="49" fontId="6" fillId="5" borderId="62" xfId="0" applyNumberFormat="1" applyFont="1" applyFill="1" applyBorder="1" applyAlignment="1">
      <alignment horizontal="justify" vertical="center"/>
    </xf>
    <xf numFmtId="49" fontId="1" fillId="2" borderId="38" xfId="0" applyNumberFormat="1" applyFont="1" applyFill="1" applyBorder="1" applyAlignment="1">
      <alignment horizontal="justify" vertical="center"/>
    </xf>
    <xf numFmtId="49" fontId="1" fillId="2" borderId="39" xfId="0" applyNumberFormat="1" applyFont="1" applyFill="1" applyBorder="1" applyAlignment="1">
      <alignment horizontal="justify" vertical="center"/>
    </xf>
    <xf numFmtId="49" fontId="1" fillId="2" borderId="40" xfId="0" applyNumberFormat="1" applyFont="1" applyFill="1" applyBorder="1" applyAlignment="1">
      <alignment horizontal="justify" vertical="center"/>
    </xf>
    <xf numFmtId="49" fontId="1" fillId="2" borderId="34" xfId="0" applyNumberFormat="1" applyFont="1" applyFill="1" applyBorder="1" applyAlignment="1">
      <alignment horizontal="justify" vertical="center"/>
    </xf>
    <xf numFmtId="49" fontId="4" fillId="9" borderId="39" xfId="0" applyNumberFormat="1" applyFont="1" applyFill="1" applyBorder="1" applyAlignment="1">
      <alignment horizontal="justify" vertical="center"/>
    </xf>
    <xf numFmtId="49" fontId="4" fillId="9" borderId="53" xfId="0" applyNumberFormat="1" applyFont="1" applyFill="1" applyBorder="1" applyAlignment="1">
      <alignment horizontal="justify" vertical="center"/>
    </xf>
    <xf numFmtId="49" fontId="4" fillId="9" borderId="30" xfId="0" applyNumberFormat="1" applyFont="1" applyFill="1" applyBorder="1" applyAlignment="1">
      <alignment horizontal="justify" vertical="center"/>
    </xf>
    <xf numFmtId="49" fontId="4" fillId="9" borderId="31" xfId="0" applyNumberFormat="1" applyFont="1" applyFill="1" applyBorder="1" applyAlignment="1">
      <alignment horizontal="justify" vertical="center"/>
    </xf>
    <xf numFmtId="49" fontId="4" fillId="9" borderId="32" xfId="0" applyNumberFormat="1" applyFont="1" applyFill="1" applyBorder="1" applyAlignment="1">
      <alignment horizontal="justify" vertical="center"/>
    </xf>
    <xf numFmtId="49" fontId="6" fillId="5" borderId="54" xfId="0" applyNumberFormat="1" applyFont="1" applyFill="1" applyBorder="1" applyAlignment="1">
      <alignment horizontal="justify" vertical="center"/>
    </xf>
    <xf numFmtId="49" fontId="6" fillId="5" borderId="55" xfId="0" applyNumberFormat="1" applyFont="1" applyFill="1" applyBorder="1" applyAlignment="1">
      <alignment horizontal="justify" vertical="center"/>
    </xf>
    <xf numFmtId="49" fontId="6" fillId="5" borderId="56" xfId="0" applyNumberFormat="1" applyFont="1" applyFill="1" applyBorder="1" applyAlignment="1">
      <alignment horizontal="justify" vertical="center"/>
    </xf>
    <xf numFmtId="49" fontId="6" fillId="5" borderId="50" xfId="0" applyNumberFormat="1" applyFont="1" applyFill="1" applyBorder="1" applyAlignment="1">
      <alignment horizontal="justify" vertical="center"/>
    </xf>
    <xf numFmtId="49" fontId="6" fillId="5" borderId="51" xfId="0" applyNumberFormat="1" applyFont="1" applyFill="1" applyBorder="1" applyAlignment="1">
      <alignment horizontal="justify" vertical="center"/>
    </xf>
    <xf numFmtId="49" fontId="6" fillId="5" borderId="52" xfId="0" applyNumberFormat="1" applyFont="1" applyFill="1" applyBorder="1" applyAlignment="1">
      <alignment horizontal="justify" vertical="center"/>
    </xf>
    <xf numFmtId="49" fontId="1" fillId="2" borderId="5" xfId="0" applyNumberFormat="1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justify" vertical="center" wrapText="1"/>
    </xf>
    <xf numFmtId="49" fontId="3" fillId="10" borderId="44" xfId="0" applyNumberFormat="1" applyFont="1" applyFill="1" applyBorder="1" applyAlignment="1">
      <alignment horizontal="justify" vertical="center"/>
    </xf>
    <xf numFmtId="49" fontId="3" fillId="10" borderId="45" xfId="0" applyNumberFormat="1" applyFont="1" applyFill="1" applyBorder="1" applyAlignment="1">
      <alignment horizontal="justify" vertical="center"/>
    </xf>
    <xf numFmtId="49" fontId="3" fillId="10" borderId="46" xfId="0" applyNumberFormat="1" applyFont="1" applyFill="1" applyBorder="1" applyAlignment="1">
      <alignment horizontal="justify" vertical="center"/>
    </xf>
    <xf numFmtId="49" fontId="1" fillId="2" borderId="44" xfId="0" applyNumberFormat="1" applyFont="1" applyFill="1" applyBorder="1" applyAlignment="1">
      <alignment horizontal="justify" vertical="center"/>
    </xf>
    <xf numFmtId="49" fontId="1" fillId="2" borderId="46" xfId="0" applyNumberFormat="1" applyFont="1" applyFill="1" applyBorder="1" applyAlignment="1">
      <alignment horizontal="justify" vertical="center"/>
    </xf>
    <xf numFmtId="49" fontId="2" fillId="3" borderId="44" xfId="0" applyNumberFormat="1" applyFont="1" applyFill="1" applyBorder="1" applyAlignment="1">
      <alignment horizontal="justify" vertical="center"/>
    </xf>
    <xf numFmtId="49" fontId="2" fillId="3" borderId="45" xfId="0" applyNumberFormat="1" applyFont="1" applyFill="1" applyBorder="1" applyAlignment="1">
      <alignment horizontal="justify" vertical="center"/>
    </xf>
    <xf numFmtId="49" fontId="2" fillId="3" borderId="46" xfId="0" applyNumberFormat="1" applyFont="1" applyFill="1" applyBorder="1" applyAlignment="1">
      <alignment horizontal="justify" vertical="center"/>
    </xf>
    <xf numFmtId="49" fontId="3" fillId="2" borderId="33" xfId="0" applyNumberFormat="1" applyFont="1" applyFill="1" applyBorder="1" applyAlignment="1">
      <alignment horizontal="justify" vertical="center"/>
    </xf>
    <xf numFmtId="49" fontId="3" fillId="2" borderId="34" xfId="0" applyNumberFormat="1" applyFont="1" applyFill="1" applyBorder="1" applyAlignment="1">
      <alignment horizontal="justify" vertical="center"/>
    </xf>
    <xf numFmtId="49" fontId="3" fillId="2" borderId="35" xfId="0" applyNumberFormat="1" applyFont="1" applyFill="1" applyBorder="1" applyAlignment="1">
      <alignment horizontal="justify" vertical="center"/>
    </xf>
    <xf numFmtId="49" fontId="1" fillId="2" borderId="36" xfId="0" applyNumberFormat="1" applyFont="1" applyFill="1" applyBorder="1" applyAlignment="1">
      <alignment horizontal="justify" vertical="center"/>
    </xf>
    <xf numFmtId="49" fontId="1" fillId="2" borderId="17" xfId="0" applyNumberFormat="1" applyFont="1" applyFill="1" applyBorder="1" applyAlignment="1">
      <alignment horizontal="justify" vertical="center"/>
    </xf>
    <xf numFmtId="49" fontId="1" fillId="2" borderId="37" xfId="0" applyNumberFormat="1" applyFont="1" applyFill="1" applyBorder="1" applyAlignment="1">
      <alignment horizontal="justify" vertical="center"/>
    </xf>
    <xf numFmtId="49" fontId="6" fillId="3" borderId="5" xfId="0" applyNumberFormat="1" applyFont="1" applyFill="1" applyBorder="1" applyAlignment="1">
      <alignment horizontal="justify" vertical="center" wrapText="1"/>
    </xf>
    <xf numFmtId="0" fontId="6" fillId="4" borderId="5" xfId="0" applyFont="1" applyFill="1" applyBorder="1" applyAlignment="1">
      <alignment horizontal="justify" vertical="center" wrapText="1"/>
    </xf>
    <xf numFmtId="49" fontId="1" fillId="2" borderId="5" xfId="0" applyNumberFormat="1" applyFont="1" applyFill="1" applyBorder="1" applyAlignment="1">
      <alignment horizontal="justify" vertical="center"/>
    </xf>
    <xf numFmtId="0" fontId="1" fillId="2" borderId="5" xfId="0" applyFont="1" applyFill="1" applyBorder="1" applyAlignment="1">
      <alignment horizontal="justify" vertical="center"/>
    </xf>
    <xf numFmtId="49" fontId="7" fillId="3" borderId="5" xfId="0" applyNumberFormat="1" applyFont="1" applyFill="1" applyBorder="1" applyAlignment="1">
      <alignment horizontal="justify" vertical="center"/>
    </xf>
    <xf numFmtId="0" fontId="7" fillId="4" borderId="5" xfId="0" applyFont="1" applyFill="1" applyBorder="1" applyAlignment="1">
      <alignment horizontal="justify" vertical="center"/>
    </xf>
    <xf numFmtId="49" fontId="3" fillId="10" borderId="44" xfId="0" applyNumberFormat="1" applyFont="1" applyFill="1" applyBorder="1" applyAlignment="1">
      <alignment horizontal="justify" vertical="center" wrapText="1"/>
    </xf>
    <xf numFmtId="49" fontId="3" fillId="10" borderId="45" xfId="0" applyNumberFormat="1" applyFont="1" applyFill="1" applyBorder="1" applyAlignment="1">
      <alignment horizontal="justify" vertical="center" wrapText="1"/>
    </xf>
    <xf numFmtId="49" fontId="3" fillId="10" borderId="46" xfId="0" applyNumberFormat="1" applyFont="1" applyFill="1" applyBorder="1" applyAlignment="1">
      <alignment horizontal="justify" vertical="center" wrapText="1"/>
    </xf>
    <xf numFmtId="49" fontId="6" fillId="5" borderId="47" xfId="0" applyNumberFormat="1" applyFont="1" applyFill="1" applyBorder="1" applyAlignment="1">
      <alignment horizontal="justify" vertical="center"/>
    </xf>
    <xf numFmtId="49" fontId="6" fillId="5" borderId="48" xfId="0" applyNumberFormat="1" applyFont="1" applyFill="1" applyBorder="1" applyAlignment="1">
      <alignment horizontal="justify" vertical="center"/>
    </xf>
    <xf numFmtId="49" fontId="6" fillId="5" borderId="49" xfId="0" applyNumberFormat="1" applyFont="1" applyFill="1" applyBorder="1" applyAlignment="1">
      <alignment horizontal="justify" vertical="center"/>
    </xf>
    <xf numFmtId="168" fontId="3" fillId="8" borderId="28" xfId="2" applyNumberFormat="1" applyFont="1" applyFill="1" applyBorder="1" applyAlignment="1">
      <alignment horizontal="justify" vertical="center"/>
    </xf>
    <xf numFmtId="168" fontId="3" fillId="8" borderId="29" xfId="2" applyNumberFormat="1" applyFont="1" applyFill="1" applyBorder="1" applyAlignment="1">
      <alignment horizontal="justify" vertical="center"/>
    </xf>
    <xf numFmtId="168" fontId="1" fillId="2" borderId="5" xfId="2" applyNumberFormat="1" applyFont="1" applyFill="1" applyBorder="1" applyAlignment="1">
      <alignment horizontal="justify" vertical="center"/>
    </xf>
    <xf numFmtId="168" fontId="6" fillId="5" borderId="20" xfId="2" applyNumberFormat="1" applyFont="1" applyFill="1" applyBorder="1" applyAlignment="1">
      <alignment horizontal="justify" vertical="center"/>
    </xf>
    <xf numFmtId="168" fontId="6" fillId="3" borderId="21" xfId="2" applyNumberFormat="1" applyFont="1" applyFill="1" applyBorder="1" applyAlignment="1">
      <alignment horizontal="justify" vertical="center"/>
    </xf>
    <xf numFmtId="168" fontId="6" fillId="5" borderId="21" xfId="2" applyNumberFormat="1" applyFont="1" applyFill="1" applyBorder="1" applyAlignment="1">
      <alignment horizontal="justify" vertical="center"/>
    </xf>
    <xf numFmtId="168" fontId="6" fillId="6" borderId="22" xfId="2" applyNumberFormat="1" applyFont="1" applyFill="1" applyBorder="1" applyAlignment="1">
      <alignment horizontal="justify" vertical="center"/>
    </xf>
    <xf numFmtId="168" fontId="2" fillId="3" borderId="15" xfId="2" applyNumberFormat="1" applyFont="1" applyFill="1" applyBorder="1" applyAlignment="1">
      <alignment horizontal="justify" vertical="center"/>
    </xf>
    <xf numFmtId="168" fontId="2" fillId="3" borderId="12" xfId="2" applyNumberFormat="1" applyFont="1" applyFill="1" applyBorder="1" applyAlignment="1">
      <alignment horizontal="justify" vertical="center"/>
    </xf>
    <xf numFmtId="168" fontId="1" fillId="10" borderId="5" xfId="2" applyNumberFormat="1" applyFont="1" applyFill="1" applyBorder="1" applyAlignment="1">
      <alignment horizontal="justify" vertical="center"/>
    </xf>
    <xf numFmtId="168" fontId="1" fillId="0" borderId="5" xfId="2" applyNumberFormat="1" applyFont="1" applyFill="1" applyBorder="1" applyAlignment="1">
      <alignment horizontal="justify" vertical="center"/>
    </xf>
    <xf numFmtId="168" fontId="1" fillId="2" borderId="5" xfId="2" applyNumberFormat="1" applyFont="1" applyFill="1" applyBorder="1" applyAlignment="1">
      <alignment horizontal="justify" vertical="center" wrapText="1"/>
    </xf>
    <xf numFmtId="168" fontId="2" fillId="3" borderId="5" xfId="2" applyNumberFormat="1" applyFont="1" applyFill="1" applyBorder="1" applyAlignment="1">
      <alignment horizontal="justify" vertical="center"/>
    </xf>
    <xf numFmtId="167" fontId="1" fillId="2" borderId="12" xfId="2" applyNumberFormat="1" applyFont="1" applyFill="1" applyBorder="1" applyAlignment="1">
      <alignment horizontal="justify" vertical="center"/>
    </xf>
    <xf numFmtId="167" fontId="2" fillId="3" borderId="12" xfId="2" applyNumberFormat="1" applyFont="1" applyFill="1" applyBorder="1" applyAlignment="1">
      <alignment horizontal="justify" vertical="center"/>
    </xf>
    <xf numFmtId="167" fontId="1" fillId="2" borderId="5" xfId="2" applyNumberFormat="1" applyFont="1" applyFill="1" applyBorder="1" applyAlignment="1">
      <alignment horizontal="justify" vertical="center" wrapText="1"/>
    </xf>
  </cellXfs>
  <cellStyles count="3">
    <cellStyle name="Millares [0]" xfId="1" builtinId="6"/>
    <cellStyle name="Moneda [0]" xfId="2" builtinId="7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676417</xdr:colOff>
      <xdr:row>5</xdr:row>
      <xdr:rowOff>119063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240480" cy="1071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97"/>
  <sheetViews>
    <sheetView showGridLines="0" tabSelected="1" topLeftCell="A22" zoomScaleNormal="100" zoomScaleSheetLayoutView="100" workbookViewId="0">
      <selection activeCell="I18" sqref="I18"/>
    </sheetView>
  </sheetViews>
  <sheetFormatPr baseColWidth="10" defaultColWidth="10.7109375" defaultRowHeight="11.25" customHeight="1" x14ac:dyDescent="0.25"/>
  <cols>
    <col min="1" max="1" width="17.5703125" style="10" customWidth="1"/>
    <col min="2" max="2" width="13.85546875" style="10" customWidth="1"/>
    <col min="3" max="3" width="9.42578125" style="10" customWidth="1"/>
    <col min="4" max="4" width="16.7109375" style="10" customWidth="1"/>
    <col min="5" max="5" width="11" style="10" customWidth="1"/>
    <col min="6" max="6" width="12.42578125" style="10" customWidth="1"/>
    <col min="7" max="250" width="10.7109375" style="10" customWidth="1"/>
    <col min="251" max="16384" width="10.7109375" style="11"/>
  </cols>
  <sheetData>
    <row r="1" spans="1:6" ht="15" customHeight="1" x14ac:dyDescent="0.25">
      <c r="A1" s="12"/>
      <c r="B1" s="12"/>
      <c r="C1" s="12"/>
      <c r="D1" s="12"/>
      <c r="E1" s="12"/>
      <c r="F1" s="12"/>
    </row>
    <row r="2" spans="1:6" ht="15" customHeight="1" x14ac:dyDescent="0.25">
      <c r="A2" s="12"/>
      <c r="B2" s="12"/>
      <c r="C2" s="12"/>
      <c r="D2" s="12"/>
      <c r="E2" s="12"/>
      <c r="F2" s="12"/>
    </row>
    <row r="3" spans="1:6" ht="15" customHeight="1" x14ac:dyDescent="0.25">
      <c r="A3" s="12"/>
      <c r="B3" s="12"/>
      <c r="C3" s="12"/>
      <c r="D3" s="12"/>
      <c r="E3" s="12"/>
      <c r="F3" s="12"/>
    </row>
    <row r="4" spans="1:6" ht="15" customHeight="1" x14ac:dyDescent="0.25">
      <c r="A4" s="12"/>
      <c r="B4" s="12"/>
      <c r="C4" s="12"/>
      <c r="D4" s="12"/>
      <c r="E4" s="12"/>
      <c r="F4" s="12"/>
    </row>
    <row r="5" spans="1:6" ht="15" customHeight="1" x14ac:dyDescent="0.25">
      <c r="A5" s="12"/>
      <c r="B5" s="12"/>
      <c r="C5" s="12"/>
      <c r="D5" s="12"/>
      <c r="E5" s="12"/>
      <c r="F5" s="12"/>
    </row>
    <row r="6" spans="1:6" ht="15" customHeight="1" x14ac:dyDescent="0.25">
      <c r="A6" s="12"/>
      <c r="B6" s="12"/>
      <c r="C6" s="12"/>
      <c r="D6" s="12"/>
      <c r="E6" s="12"/>
      <c r="F6" s="12"/>
    </row>
    <row r="7" spans="1:6" ht="15" customHeight="1" x14ac:dyDescent="0.25">
      <c r="A7" s="13"/>
      <c r="B7" s="14"/>
      <c r="C7" s="12"/>
      <c r="D7" s="14"/>
      <c r="E7" s="14"/>
      <c r="F7" s="14"/>
    </row>
    <row r="8" spans="1:6" ht="12.75" x14ac:dyDescent="0.25">
      <c r="A8" s="15" t="s">
        <v>0</v>
      </c>
      <c r="B8" s="16" t="s">
        <v>1</v>
      </c>
      <c r="C8" s="17"/>
      <c r="D8" s="117" t="s">
        <v>109</v>
      </c>
      <c r="E8" s="118"/>
      <c r="F8" s="18">
        <v>30000</v>
      </c>
    </row>
    <row r="9" spans="1:6" ht="12.75" x14ac:dyDescent="0.25">
      <c r="A9" s="19" t="s">
        <v>2</v>
      </c>
      <c r="B9" s="16" t="s">
        <v>96</v>
      </c>
      <c r="C9" s="17"/>
      <c r="D9" s="101" t="s">
        <v>3</v>
      </c>
      <c r="E9" s="102"/>
      <c r="F9" s="20" t="s">
        <v>95</v>
      </c>
    </row>
    <row r="10" spans="1:6" ht="12.75" x14ac:dyDescent="0.25">
      <c r="A10" s="19" t="s">
        <v>4</v>
      </c>
      <c r="B10" s="20" t="s">
        <v>5</v>
      </c>
      <c r="C10" s="17"/>
      <c r="D10" s="101" t="s">
        <v>110</v>
      </c>
      <c r="E10" s="102"/>
      <c r="F10" s="138">
        <v>800</v>
      </c>
    </row>
    <row r="11" spans="1:6" ht="11.25" customHeight="1" x14ac:dyDescent="0.25">
      <c r="A11" s="19" t="s">
        <v>6</v>
      </c>
      <c r="B11" s="16" t="s">
        <v>7</v>
      </c>
      <c r="C11" s="17"/>
      <c r="D11" s="106" t="s">
        <v>8</v>
      </c>
      <c r="E11" s="107"/>
      <c r="F11" s="140">
        <f>(F8*F10)</f>
        <v>24000000</v>
      </c>
    </row>
    <row r="12" spans="1:6" ht="21.75" customHeight="1" x14ac:dyDescent="0.25">
      <c r="A12" s="19" t="s">
        <v>9</v>
      </c>
      <c r="B12" s="20" t="s">
        <v>10</v>
      </c>
      <c r="C12" s="17"/>
      <c r="D12" s="101" t="s">
        <v>11</v>
      </c>
      <c r="E12" s="102"/>
      <c r="F12" s="16" t="s">
        <v>105</v>
      </c>
    </row>
    <row r="13" spans="1:6" ht="25.5" x14ac:dyDescent="0.25">
      <c r="A13" s="19" t="s">
        <v>12</v>
      </c>
      <c r="B13" s="20" t="s">
        <v>13</v>
      </c>
      <c r="C13" s="17"/>
      <c r="D13" s="101" t="s">
        <v>14</v>
      </c>
      <c r="E13" s="102"/>
      <c r="F13" s="20" t="s">
        <v>95</v>
      </c>
    </row>
    <row r="14" spans="1:6" ht="12.75" x14ac:dyDescent="0.25">
      <c r="A14" s="19" t="s">
        <v>15</v>
      </c>
      <c r="B14" s="21">
        <v>45014</v>
      </c>
      <c r="C14" s="17"/>
      <c r="D14" s="119" t="s">
        <v>16</v>
      </c>
      <c r="E14" s="120"/>
      <c r="F14" s="16" t="s">
        <v>17</v>
      </c>
    </row>
    <row r="15" spans="1:6" ht="12" customHeight="1" x14ac:dyDescent="0.25">
      <c r="A15" s="22"/>
      <c r="B15" s="23"/>
      <c r="C15" s="14"/>
      <c r="D15" s="24"/>
      <c r="E15" s="24"/>
      <c r="F15" s="1"/>
    </row>
    <row r="16" spans="1:6" ht="12" customHeight="1" x14ac:dyDescent="0.25">
      <c r="A16" s="121" t="s">
        <v>18</v>
      </c>
      <c r="B16" s="122"/>
      <c r="C16" s="122"/>
      <c r="D16" s="122"/>
      <c r="E16" s="122"/>
      <c r="F16" s="122"/>
    </row>
    <row r="17" spans="1:250" ht="12" customHeight="1" x14ac:dyDescent="0.25">
      <c r="A17" s="25"/>
      <c r="B17" s="26"/>
      <c r="C17" s="26"/>
      <c r="D17" s="26"/>
      <c r="E17" s="26"/>
      <c r="F17" s="26"/>
    </row>
    <row r="18" spans="1:250" ht="12" customHeight="1" x14ac:dyDescent="0.25">
      <c r="A18" s="126" t="s">
        <v>19</v>
      </c>
      <c r="B18" s="127"/>
      <c r="C18" s="127"/>
      <c r="D18" s="127"/>
      <c r="E18" s="127"/>
      <c r="F18" s="128"/>
    </row>
    <row r="19" spans="1:250" s="8" customFormat="1" ht="24" customHeight="1" x14ac:dyDescent="0.25">
      <c r="A19" s="2" t="s">
        <v>20</v>
      </c>
      <c r="B19" s="2" t="s">
        <v>21</v>
      </c>
      <c r="C19" s="2" t="s">
        <v>22</v>
      </c>
      <c r="D19" s="2" t="s">
        <v>23</v>
      </c>
      <c r="E19" s="2" t="s">
        <v>24</v>
      </c>
      <c r="F19" s="2" t="s">
        <v>25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</row>
    <row r="20" spans="1:250" ht="12.75" x14ac:dyDescent="0.25">
      <c r="A20" s="27" t="s">
        <v>26</v>
      </c>
      <c r="B20" s="16" t="s">
        <v>27</v>
      </c>
      <c r="C20" s="28">
        <v>0.25</v>
      </c>
      <c r="D20" s="16" t="s">
        <v>28</v>
      </c>
      <c r="E20" s="140">
        <v>25000</v>
      </c>
      <c r="F20" s="140">
        <f>C20*E20</f>
        <v>6250</v>
      </c>
    </row>
    <row r="21" spans="1:250" ht="12.75" x14ac:dyDescent="0.25">
      <c r="A21" s="16" t="s">
        <v>29</v>
      </c>
      <c r="B21" s="16" t="s">
        <v>27</v>
      </c>
      <c r="C21" s="28">
        <v>0.25</v>
      </c>
      <c r="D21" s="16" t="s">
        <v>28</v>
      </c>
      <c r="E21" s="140">
        <v>25000</v>
      </c>
      <c r="F21" s="140">
        <f t="shared" ref="F21:F29" si="0">(E21*C21)</f>
        <v>6250</v>
      </c>
    </row>
    <row r="22" spans="1:250" ht="12.75" x14ac:dyDescent="0.25">
      <c r="A22" s="16" t="s">
        <v>30</v>
      </c>
      <c r="B22" s="16" t="s">
        <v>27</v>
      </c>
      <c r="C22" s="28">
        <v>0.5</v>
      </c>
      <c r="D22" s="16" t="s">
        <v>31</v>
      </c>
      <c r="E22" s="140">
        <v>25000</v>
      </c>
      <c r="F22" s="140">
        <v>25000</v>
      </c>
    </row>
    <row r="23" spans="1:250" ht="12.75" x14ac:dyDescent="0.25">
      <c r="A23" s="16" t="s">
        <v>32</v>
      </c>
      <c r="B23" s="16" t="s">
        <v>27</v>
      </c>
      <c r="C23" s="28">
        <v>0.25</v>
      </c>
      <c r="D23" s="16" t="s">
        <v>33</v>
      </c>
      <c r="E23" s="140">
        <v>25000</v>
      </c>
      <c r="F23" s="140">
        <f t="shared" si="0"/>
        <v>6250</v>
      </c>
    </row>
    <row r="24" spans="1:250" ht="12.75" x14ac:dyDescent="0.25">
      <c r="A24" s="16" t="s">
        <v>34</v>
      </c>
      <c r="B24" s="16" t="s">
        <v>27</v>
      </c>
      <c r="C24" s="28">
        <v>0.125</v>
      </c>
      <c r="D24" s="16" t="s">
        <v>31</v>
      </c>
      <c r="E24" s="140">
        <v>25000</v>
      </c>
      <c r="F24" s="140">
        <f t="shared" si="0"/>
        <v>3125</v>
      </c>
    </row>
    <row r="25" spans="1:250" ht="12.75" x14ac:dyDescent="0.25">
      <c r="A25" s="16" t="s">
        <v>35</v>
      </c>
      <c r="B25" s="16" t="s">
        <v>27</v>
      </c>
      <c r="C25" s="28">
        <v>0.25</v>
      </c>
      <c r="D25" s="16" t="s">
        <v>36</v>
      </c>
      <c r="E25" s="140">
        <v>25000</v>
      </c>
      <c r="F25" s="140">
        <f t="shared" si="0"/>
        <v>6250</v>
      </c>
    </row>
    <row r="26" spans="1:250" ht="12.75" x14ac:dyDescent="0.25">
      <c r="A26" s="16" t="s">
        <v>37</v>
      </c>
      <c r="B26" s="16" t="s">
        <v>27</v>
      </c>
      <c r="C26" s="28">
        <v>0.25</v>
      </c>
      <c r="D26" s="16" t="s">
        <v>38</v>
      </c>
      <c r="E26" s="140">
        <v>25000</v>
      </c>
      <c r="F26" s="140">
        <f t="shared" si="0"/>
        <v>6250</v>
      </c>
    </row>
    <row r="27" spans="1:250" ht="12.75" x14ac:dyDescent="0.25">
      <c r="A27" s="16" t="s">
        <v>39</v>
      </c>
      <c r="B27" s="16" t="s">
        <v>27</v>
      </c>
      <c r="C27" s="28">
        <v>1.25</v>
      </c>
      <c r="D27" s="16" t="s">
        <v>36</v>
      </c>
      <c r="E27" s="140">
        <v>25000</v>
      </c>
      <c r="F27" s="140">
        <f t="shared" si="0"/>
        <v>31250</v>
      </c>
    </row>
    <row r="28" spans="1:250" ht="12.75" x14ac:dyDescent="0.25">
      <c r="A28" s="16" t="s">
        <v>40</v>
      </c>
      <c r="B28" s="16" t="s">
        <v>27</v>
      </c>
      <c r="C28" s="28">
        <v>0.5</v>
      </c>
      <c r="D28" s="16" t="s">
        <v>41</v>
      </c>
      <c r="E28" s="140">
        <v>25000</v>
      </c>
      <c r="F28" s="140">
        <f t="shared" si="0"/>
        <v>12500</v>
      </c>
    </row>
    <row r="29" spans="1:250" s="32" customFormat="1" ht="12.75" x14ac:dyDescent="0.25">
      <c r="A29" s="29" t="s">
        <v>42</v>
      </c>
      <c r="B29" s="29" t="s">
        <v>27</v>
      </c>
      <c r="C29" s="30">
        <v>360</v>
      </c>
      <c r="D29" s="29" t="s">
        <v>107</v>
      </c>
      <c r="E29" s="140">
        <v>25000</v>
      </c>
      <c r="F29" s="140">
        <f t="shared" si="0"/>
        <v>9000000</v>
      </c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</row>
    <row r="30" spans="1:250" ht="12.75" customHeight="1" x14ac:dyDescent="0.25">
      <c r="A30" s="108" t="s">
        <v>106</v>
      </c>
      <c r="B30" s="109"/>
      <c r="C30" s="109"/>
      <c r="D30" s="109"/>
      <c r="E30" s="110"/>
      <c r="F30" s="141">
        <f>SUM(F20:F29)</f>
        <v>9103125</v>
      </c>
    </row>
    <row r="31" spans="1:250" ht="12" customHeight="1" x14ac:dyDescent="0.25">
      <c r="A31" s="25"/>
      <c r="B31" s="26"/>
      <c r="C31" s="26"/>
      <c r="D31" s="26"/>
      <c r="E31" s="33"/>
      <c r="F31" s="33"/>
    </row>
    <row r="32" spans="1:250" ht="12" customHeight="1" x14ac:dyDescent="0.25">
      <c r="A32" s="98" t="s">
        <v>43</v>
      </c>
      <c r="B32" s="99"/>
      <c r="C32" s="99"/>
      <c r="D32" s="99"/>
      <c r="E32" s="99"/>
      <c r="F32" s="100"/>
    </row>
    <row r="33" spans="1:250" s="8" customFormat="1" ht="24" customHeight="1" x14ac:dyDescent="0.25">
      <c r="A33" s="3" t="s">
        <v>20</v>
      </c>
      <c r="B33" s="4" t="s">
        <v>21</v>
      </c>
      <c r="C33" s="4" t="s">
        <v>22</v>
      </c>
      <c r="D33" s="3" t="s">
        <v>23</v>
      </c>
      <c r="E33" s="4" t="s">
        <v>24</v>
      </c>
      <c r="F33" s="3" t="s">
        <v>25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</row>
    <row r="34" spans="1:250" ht="12" customHeight="1" x14ac:dyDescent="0.25">
      <c r="A34" s="34" t="s">
        <v>44</v>
      </c>
      <c r="B34" s="34"/>
      <c r="C34" s="34"/>
      <c r="D34" s="34"/>
      <c r="E34" s="142">
        <v>0</v>
      </c>
      <c r="F34" s="142">
        <v>0</v>
      </c>
    </row>
    <row r="35" spans="1:250" ht="12" customHeight="1" x14ac:dyDescent="0.25">
      <c r="A35" s="74" t="s">
        <v>45</v>
      </c>
      <c r="B35" s="75"/>
      <c r="C35" s="75"/>
      <c r="D35" s="75"/>
      <c r="E35" s="76"/>
      <c r="F35" s="143">
        <f>SUM(F34)</f>
        <v>0</v>
      </c>
    </row>
    <row r="36" spans="1:250" ht="12" customHeight="1" x14ac:dyDescent="0.25">
      <c r="A36" s="35"/>
      <c r="B36" s="36"/>
      <c r="C36" s="36"/>
      <c r="D36" s="36"/>
      <c r="E36" s="37"/>
      <c r="F36" s="37"/>
    </row>
    <row r="37" spans="1:250" ht="12" customHeight="1" x14ac:dyDescent="0.25">
      <c r="A37" s="98" t="s">
        <v>46</v>
      </c>
      <c r="B37" s="99"/>
      <c r="C37" s="99"/>
      <c r="D37" s="99"/>
      <c r="E37" s="99"/>
      <c r="F37" s="100"/>
    </row>
    <row r="38" spans="1:250" s="8" customFormat="1" ht="24" customHeight="1" x14ac:dyDescent="0.25">
      <c r="A38" s="5" t="s">
        <v>20</v>
      </c>
      <c r="B38" s="5" t="s">
        <v>21</v>
      </c>
      <c r="C38" s="5" t="s">
        <v>22</v>
      </c>
      <c r="D38" s="5" t="s">
        <v>23</v>
      </c>
      <c r="E38" s="6" t="s">
        <v>24</v>
      </c>
      <c r="F38" s="5" t="s">
        <v>25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</row>
    <row r="39" spans="1:250" ht="12.75" customHeight="1" x14ac:dyDescent="0.25">
      <c r="A39" s="16" t="s">
        <v>44</v>
      </c>
      <c r="B39" s="16"/>
      <c r="C39" s="28"/>
      <c r="D39" s="16"/>
      <c r="E39" s="144">
        <v>0</v>
      </c>
      <c r="F39" s="144">
        <v>0</v>
      </c>
    </row>
    <row r="40" spans="1:250" ht="12.75" customHeight="1" x14ac:dyDescent="0.25">
      <c r="A40" s="71" t="s">
        <v>47</v>
      </c>
      <c r="B40" s="72"/>
      <c r="C40" s="72"/>
      <c r="D40" s="72"/>
      <c r="E40" s="73"/>
      <c r="F40" s="143">
        <f>SUM(F39:F39)</f>
        <v>0</v>
      </c>
    </row>
    <row r="41" spans="1:250" ht="12" customHeight="1" x14ac:dyDescent="0.25">
      <c r="A41" s="35"/>
      <c r="B41" s="36"/>
      <c r="C41" s="36"/>
      <c r="D41" s="36"/>
      <c r="E41" s="37"/>
      <c r="F41" s="37"/>
    </row>
    <row r="42" spans="1:250" ht="12" customHeight="1" x14ac:dyDescent="0.25">
      <c r="A42" s="98" t="s">
        <v>48</v>
      </c>
      <c r="B42" s="99"/>
      <c r="C42" s="99"/>
      <c r="D42" s="99"/>
      <c r="E42" s="99"/>
      <c r="F42" s="100"/>
    </row>
    <row r="43" spans="1:250" s="8" customFormat="1" ht="24" customHeight="1" x14ac:dyDescent="0.25">
      <c r="A43" s="6" t="s">
        <v>49</v>
      </c>
      <c r="B43" s="6" t="s">
        <v>50</v>
      </c>
      <c r="C43" s="6" t="s">
        <v>115</v>
      </c>
      <c r="D43" s="6" t="s">
        <v>23</v>
      </c>
      <c r="E43" s="6" t="s">
        <v>24</v>
      </c>
      <c r="F43" s="6" t="s">
        <v>25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</row>
    <row r="44" spans="1:250" s="32" customFormat="1" ht="12.75" customHeight="1" x14ac:dyDescent="0.25">
      <c r="A44" s="123" t="s">
        <v>51</v>
      </c>
      <c r="B44" s="124"/>
      <c r="C44" s="124"/>
      <c r="D44" s="124"/>
      <c r="E44" s="124"/>
      <c r="F44" s="125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  <c r="IL44" s="31"/>
      <c r="IM44" s="31"/>
      <c r="IN44" s="31"/>
      <c r="IO44" s="31"/>
      <c r="IP44" s="31"/>
    </row>
    <row r="45" spans="1:250" s="32" customFormat="1" ht="12.75" customHeight="1" x14ac:dyDescent="0.25">
      <c r="A45" s="38" t="s">
        <v>92</v>
      </c>
      <c r="B45" s="38" t="s">
        <v>52</v>
      </c>
      <c r="C45" s="39">
        <v>100</v>
      </c>
      <c r="D45" s="38" t="s">
        <v>53</v>
      </c>
      <c r="E45" s="138">
        <v>5855</v>
      </c>
      <c r="F45" s="138">
        <f t="shared" ref="F45:F48" si="1">(C45*E45)</f>
        <v>585500</v>
      </c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31"/>
      <c r="EQ45" s="31"/>
      <c r="ER45" s="31"/>
      <c r="ES45" s="31"/>
      <c r="ET45" s="31"/>
      <c r="EU45" s="31"/>
      <c r="EV45" s="31"/>
      <c r="EW45" s="31"/>
      <c r="EX45" s="31"/>
      <c r="EY45" s="31"/>
      <c r="EZ45" s="31"/>
      <c r="FA45" s="31"/>
      <c r="FB45" s="31"/>
      <c r="FC45" s="31"/>
      <c r="FD45" s="31"/>
      <c r="FE45" s="31"/>
      <c r="FF45" s="31"/>
      <c r="FG45" s="31"/>
      <c r="FH45" s="31"/>
      <c r="FI45" s="31"/>
      <c r="FJ45" s="31"/>
      <c r="FK45" s="31"/>
      <c r="FL45" s="31"/>
      <c r="FM45" s="31"/>
      <c r="FN45" s="31"/>
      <c r="FO45" s="31"/>
      <c r="FP45" s="31"/>
      <c r="FQ45" s="31"/>
      <c r="FR45" s="31"/>
      <c r="FS45" s="31"/>
      <c r="FT45" s="31"/>
      <c r="FU45" s="31"/>
      <c r="FV45" s="31"/>
      <c r="FW45" s="31"/>
      <c r="FX45" s="31"/>
      <c r="FY45" s="31"/>
      <c r="FZ45" s="31"/>
      <c r="GA45" s="31"/>
      <c r="GB45" s="31"/>
      <c r="GC45" s="31"/>
      <c r="GD45" s="31"/>
      <c r="GE45" s="31"/>
      <c r="GF45" s="31"/>
      <c r="GG45" s="31"/>
      <c r="GH45" s="31"/>
      <c r="GI45" s="31"/>
      <c r="GJ45" s="31"/>
      <c r="GK45" s="31"/>
      <c r="GL45" s="31"/>
      <c r="GM45" s="31"/>
      <c r="GN45" s="31"/>
      <c r="GO45" s="31"/>
      <c r="GP45" s="31"/>
      <c r="GQ45" s="31"/>
      <c r="GR45" s="31"/>
      <c r="GS45" s="31"/>
      <c r="GT45" s="31"/>
      <c r="GU45" s="31"/>
      <c r="GV45" s="31"/>
      <c r="GW45" s="31"/>
      <c r="GX45" s="31"/>
      <c r="GY45" s="31"/>
      <c r="GZ45" s="31"/>
      <c r="HA45" s="31"/>
      <c r="HB45" s="31"/>
      <c r="HC45" s="31"/>
      <c r="HD45" s="31"/>
      <c r="HE45" s="31"/>
      <c r="HF45" s="31"/>
      <c r="HG45" s="31"/>
      <c r="HH45" s="31"/>
      <c r="HI45" s="31"/>
      <c r="HJ45" s="31"/>
      <c r="HK45" s="31"/>
      <c r="HL45" s="31"/>
      <c r="HM45" s="31"/>
      <c r="HN45" s="31"/>
      <c r="HO45" s="31"/>
      <c r="HP45" s="31"/>
      <c r="HQ45" s="31"/>
      <c r="HR45" s="31"/>
      <c r="HS45" s="31"/>
      <c r="HT45" s="31"/>
      <c r="HU45" s="31"/>
      <c r="HV45" s="31"/>
      <c r="HW45" s="31"/>
      <c r="HX45" s="31"/>
      <c r="HY45" s="31"/>
      <c r="HZ45" s="31"/>
      <c r="IA45" s="31"/>
      <c r="IB45" s="31"/>
      <c r="IC45" s="31"/>
      <c r="ID45" s="31"/>
      <c r="IE45" s="31"/>
      <c r="IF45" s="31"/>
      <c r="IG45" s="31"/>
      <c r="IH45" s="31"/>
      <c r="II45" s="31"/>
      <c r="IJ45" s="31"/>
      <c r="IK45" s="31"/>
      <c r="IL45" s="31"/>
      <c r="IM45" s="31"/>
      <c r="IN45" s="31"/>
      <c r="IO45" s="31"/>
      <c r="IP45" s="31"/>
    </row>
    <row r="46" spans="1:250" s="32" customFormat="1" ht="12.75" customHeight="1" x14ac:dyDescent="0.25">
      <c r="A46" s="38" t="s">
        <v>54</v>
      </c>
      <c r="B46" s="38" t="s">
        <v>52</v>
      </c>
      <c r="C46" s="39">
        <v>75</v>
      </c>
      <c r="D46" s="38" t="s">
        <v>97</v>
      </c>
      <c r="E46" s="138">
        <v>752</v>
      </c>
      <c r="F46" s="138">
        <f t="shared" si="1"/>
        <v>56400</v>
      </c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1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1"/>
      <c r="FF46" s="31"/>
      <c r="FG46" s="31"/>
      <c r="FH46" s="31"/>
      <c r="FI46" s="31"/>
      <c r="FJ46" s="31"/>
      <c r="FK46" s="31"/>
      <c r="FL46" s="31"/>
      <c r="FM46" s="31"/>
      <c r="FN46" s="31"/>
      <c r="FO46" s="31"/>
      <c r="FP46" s="31"/>
      <c r="FQ46" s="31"/>
      <c r="FR46" s="31"/>
      <c r="FS46" s="31"/>
      <c r="FT46" s="31"/>
      <c r="FU46" s="31"/>
      <c r="FV46" s="31"/>
      <c r="FW46" s="31"/>
      <c r="FX46" s="31"/>
      <c r="FY46" s="31"/>
      <c r="FZ46" s="31"/>
      <c r="GA46" s="31"/>
      <c r="GB46" s="31"/>
      <c r="GC46" s="31"/>
      <c r="GD46" s="31"/>
      <c r="GE46" s="31"/>
      <c r="GF46" s="31"/>
      <c r="GG46" s="31"/>
      <c r="GH46" s="31"/>
      <c r="GI46" s="31"/>
      <c r="GJ46" s="31"/>
      <c r="GK46" s="31"/>
      <c r="GL46" s="31"/>
      <c r="GM46" s="31"/>
      <c r="GN46" s="31"/>
      <c r="GO46" s="31"/>
      <c r="GP46" s="31"/>
      <c r="GQ46" s="31"/>
      <c r="GR46" s="31"/>
      <c r="GS46" s="31"/>
      <c r="GT46" s="31"/>
      <c r="GU46" s="31"/>
      <c r="GV46" s="31"/>
      <c r="GW46" s="31"/>
      <c r="GX46" s="31"/>
      <c r="GY46" s="31"/>
      <c r="GZ46" s="31"/>
      <c r="HA46" s="31"/>
      <c r="HB46" s="31"/>
      <c r="HC46" s="31"/>
      <c r="HD46" s="31"/>
      <c r="HE46" s="31"/>
      <c r="HF46" s="31"/>
      <c r="HG46" s="31"/>
      <c r="HH46" s="31"/>
      <c r="HI46" s="31"/>
      <c r="HJ46" s="31"/>
      <c r="HK46" s="31"/>
      <c r="HL46" s="31"/>
      <c r="HM46" s="31"/>
      <c r="HN46" s="31"/>
      <c r="HO46" s="31"/>
      <c r="HP46" s="31"/>
      <c r="HQ46" s="31"/>
      <c r="HR46" s="31"/>
      <c r="HS46" s="31"/>
      <c r="HT46" s="31"/>
      <c r="HU46" s="31"/>
      <c r="HV46" s="31"/>
      <c r="HW46" s="31"/>
      <c r="HX46" s="31"/>
      <c r="HY46" s="31"/>
      <c r="HZ46" s="31"/>
      <c r="IA46" s="31"/>
      <c r="IB46" s="31"/>
      <c r="IC46" s="31"/>
      <c r="ID46" s="31"/>
      <c r="IE46" s="31"/>
      <c r="IF46" s="31"/>
      <c r="IG46" s="31"/>
      <c r="IH46" s="31"/>
      <c r="II46" s="31"/>
      <c r="IJ46" s="31"/>
      <c r="IK46" s="31"/>
      <c r="IL46" s="31"/>
      <c r="IM46" s="31"/>
      <c r="IN46" s="31"/>
      <c r="IO46" s="31"/>
      <c r="IP46" s="31"/>
    </row>
    <row r="47" spans="1:250" s="32" customFormat="1" ht="12.75" customHeight="1" x14ac:dyDescent="0.25">
      <c r="A47" s="38" t="s">
        <v>94</v>
      </c>
      <c r="B47" s="38" t="s">
        <v>52</v>
      </c>
      <c r="C47" s="39">
        <v>125</v>
      </c>
      <c r="D47" s="38" t="s">
        <v>98</v>
      </c>
      <c r="E47" s="138">
        <v>2146</v>
      </c>
      <c r="F47" s="138">
        <f t="shared" ref="F47" si="2">(C47*E47)</f>
        <v>268250</v>
      </c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1"/>
      <c r="GM47" s="31"/>
      <c r="GN47" s="31"/>
      <c r="GO47" s="31"/>
      <c r="GP47" s="31"/>
      <c r="GQ47" s="31"/>
      <c r="GR47" s="31"/>
      <c r="GS47" s="31"/>
      <c r="GT47" s="31"/>
      <c r="GU47" s="31"/>
      <c r="GV47" s="31"/>
      <c r="GW47" s="31"/>
      <c r="GX47" s="31"/>
      <c r="GY47" s="31"/>
      <c r="GZ47" s="31"/>
      <c r="HA47" s="31"/>
      <c r="HB47" s="31"/>
      <c r="HC47" s="31"/>
      <c r="HD47" s="31"/>
      <c r="HE47" s="31"/>
      <c r="HF47" s="31"/>
      <c r="HG47" s="31"/>
      <c r="HH47" s="31"/>
      <c r="HI47" s="31"/>
      <c r="HJ47" s="31"/>
      <c r="HK47" s="31"/>
      <c r="HL47" s="31"/>
      <c r="HM47" s="31"/>
      <c r="HN47" s="31"/>
      <c r="HO47" s="31"/>
      <c r="HP47" s="31"/>
      <c r="HQ47" s="31"/>
      <c r="HR47" s="31"/>
      <c r="HS47" s="31"/>
      <c r="HT47" s="31"/>
      <c r="HU47" s="31"/>
      <c r="HV47" s="31"/>
      <c r="HW47" s="31"/>
      <c r="HX47" s="31"/>
      <c r="HY47" s="31"/>
      <c r="HZ47" s="31"/>
      <c r="IA47" s="31"/>
      <c r="IB47" s="31"/>
      <c r="IC47" s="31"/>
      <c r="ID47" s="31"/>
      <c r="IE47" s="31"/>
      <c r="IF47" s="31"/>
      <c r="IG47" s="31"/>
      <c r="IH47" s="31"/>
      <c r="II47" s="31"/>
      <c r="IJ47" s="31"/>
      <c r="IK47" s="31"/>
      <c r="IL47" s="31"/>
      <c r="IM47" s="31"/>
      <c r="IN47" s="31"/>
      <c r="IO47" s="31"/>
      <c r="IP47" s="31"/>
    </row>
    <row r="48" spans="1:250" s="32" customFormat="1" ht="12.75" customHeight="1" x14ac:dyDescent="0.25">
      <c r="A48" s="38" t="s">
        <v>93</v>
      </c>
      <c r="B48" s="38" t="s">
        <v>52</v>
      </c>
      <c r="C48" s="39">
        <v>600</v>
      </c>
      <c r="D48" s="38" t="s">
        <v>99</v>
      </c>
      <c r="E48" s="138">
        <v>3282</v>
      </c>
      <c r="F48" s="138">
        <f t="shared" si="1"/>
        <v>1969200</v>
      </c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  <c r="FD48" s="31"/>
      <c r="FE48" s="31"/>
      <c r="FF48" s="31"/>
      <c r="FG48" s="31"/>
      <c r="FH48" s="31"/>
      <c r="FI48" s="31"/>
      <c r="FJ48" s="31"/>
      <c r="FK48" s="31"/>
      <c r="FL48" s="31"/>
      <c r="FM48" s="31"/>
      <c r="FN48" s="31"/>
      <c r="FO48" s="31"/>
      <c r="FP48" s="31"/>
      <c r="FQ48" s="31"/>
      <c r="FR48" s="31"/>
      <c r="FS48" s="31"/>
      <c r="FT48" s="31"/>
      <c r="FU48" s="31"/>
      <c r="FV48" s="31"/>
      <c r="FW48" s="31"/>
      <c r="FX48" s="31"/>
      <c r="FY48" s="31"/>
      <c r="FZ48" s="31"/>
      <c r="GA48" s="31"/>
      <c r="GB48" s="31"/>
      <c r="GC48" s="31"/>
      <c r="GD48" s="31"/>
      <c r="GE48" s="31"/>
      <c r="GF48" s="31"/>
      <c r="GG48" s="31"/>
      <c r="GH48" s="31"/>
      <c r="GI48" s="31"/>
      <c r="GJ48" s="31"/>
      <c r="GK48" s="31"/>
      <c r="GL48" s="31"/>
      <c r="GM48" s="31"/>
      <c r="GN48" s="31"/>
      <c r="GO48" s="31"/>
      <c r="GP48" s="31"/>
      <c r="GQ48" s="31"/>
      <c r="GR48" s="31"/>
      <c r="GS48" s="31"/>
      <c r="GT48" s="31"/>
      <c r="GU48" s="31"/>
      <c r="GV48" s="31"/>
      <c r="GW48" s="31"/>
      <c r="GX48" s="31"/>
      <c r="GY48" s="31"/>
      <c r="GZ48" s="31"/>
      <c r="HA48" s="31"/>
      <c r="HB48" s="31"/>
      <c r="HC48" s="31"/>
      <c r="HD48" s="31"/>
      <c r="HE48" s="31"/>
      <c r="HF48" s="31"/>
      <c r="HG48" s="31"/>
      <c r="HH48" s="31"/>
      <c r="HI48" s="31"/>
      <c r="HJ48" s="31"/>
      <c r="HK48" s="31"/>
      <c r="HL48" s="31"/>
      <c r="HM48" s="31"/>
      <c r="HN48" s="31"/>
      <c r="HO48" s="31"/>
      <c r="HP48" s="31"/>
      <c r="HQ48" s="31"/>
      <c r="HR48" s="31"/>
      <c r="HS48" s="31"/>
      <c r="HT48" s="31"/>
      <c r="HU48" s="31"/>
      <c r="HV48" s="31"/>
      <c r="HW48" s="31"/>
      <c r="HX48" s="31"/>
      <c r="HY48" s="31"/>
      <c r="HZ48" s="31"/>
      <c r="IA48" s="31"/>
      <c r="IB48" s="31"/>
      <c r="IC48" s="31"/>
      <c r="ID48" s="31"/>
      <c r="IE48" s="31"/>
      <c r="IF48" s="31"/>
      <c r="IG48" s="31"/>
      <c r="IH48" s="31"/>
      <c r="II48" s="31"/>
      <c r="IJ48" s="31"/>
      <c r="IK48" s="31"/>
      <c r="IL48" s="31"/>
      <c r="IM48" s="31"/>
      <c r="IN48" s="31"/>
      <c r="IO48" s="31"/>
      <c r="IP48" s="31"/>
    </row>
    <row r="49" spans="1:250" s="32" customFormat="1" ht="12.75" customHeight="1" x14ac:dyDescent="0.25">
      <c r="A49" s="103" t="s">
        <v>101</v>
      </c>
      <c r="B49" s="104"/>
      <c r="C49" s="104"/>
      <c r="D49" s="104"/>
      <c r="E49" s="104"/>
      <c r="F49" s="105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  <c r="EH49" s="31"/>
      <c r="EI49" s="31"/>
      <c r="EJ49" s="31"/>
      <c r="EK49" s="31"/>
      <c r="EL49" s="31"/>
      <c r="EM49" s="31"/>
      <c r="EN49" s="31"/>
      <c r="EO49" s="31"/>
      <c r="EP49" s="31"/>
      <c r="EQ49" s="31"/>
      <c r="ER49" s="31"/>
      <c r="ES49" s="31"/>
      <c r="ET49" s="31"/>
      <c r="EU49" s="31"/>
      <c r="EV49" s="31"/>
      <c r="EW49" s="31"/>
      <c r="EX49" s="31"/>
      <c r="EY49" s="31"/>
      <c r="EZ49" s="31"/>
      <c r="FA49" s="31"/>
      <c r="FB49" s="31"/>
      <c r="FC49" s="31"/>
      <c r="FD49" s="31"/>
      <c r="FE49" s="31"/>
      <c r="FF49" s="31"/>
      <c r="FG49" s="31"/>
      <c r="FH49" s="31"/>
      <c r="FI49" s="31"/>
      <c r="FJ49" s="31"/>
      <c r="FK49" s="31"/>
      <c r="FL49" s="31"/>
      <c r="FM49" s="31"/>
      <c r="FN49" s="31"/>
      <c r="FO49" s="31"/>
      <c r="FP49" s="31"/>
      <c r="FQ49" s="31"/>
      <c r="FR49" s="31"/>
      <c r="FS49" s="31"/>
      <c r="FT49" s="31"/>
      <c r="FU49" s="31"/>
      <c r="FV49" s="31"/>
      <c r="FW49" s="31"/>
      <c r="FX49" s="31"/>
      <c r="FY49" s="31"/>
      <c r="FZ49" s="31"/>
      <c r="GA49" s="31"/>
      <c r="GB49" s="31"/>
      <c r="GC49" s="31"/>
      <c r="GD49" s="31"/>
      <c r="GE49" s="31"/>
      <c r="GF49" s="31"/>
      <c r="GG49" s="31"/>
      <c r="GH49" s="31"/>
      <c r="GI49" s="31"/>
      <c r="GJ49" s="31"/>
      <c r="GK49" s="31"/>
      <c r="GL49" s="31"/>
      <c r="GM49" s="31"/>
      <c r="GN49" s="31"/>
      <c r="GO49" s="31"/>
      <c r="GP49" s="31"/>
      <c r="GQ49" s="31"/>
      <c r="GR49" s="31"/>
      <c r="GS49" s="31"/>
      <c r="GT49" s="31"/>
      <c r="GU49" s="31"/>
      <c r="GV49" s="31"/>
      <c r="GW49" s="31"/>
      <c r="GX49" s="31"/>
      <c r="GY49" s="31"/>
      <c r="GZ49" s="31"/>
      <c r="HA49" s="31"/>
      <c r="HB49" s="31"/>
      <c r="HC49" s="31"/>
      <c r="HD49" s="31"/>
      <c r="HE49" s="31"/>
      <c r="HF49" s="31"/>
      <c r="HG49" s="31"/>
      <c r="HH49" s="31"/>
      <c r="HI49" s="31"/>
      <c r="HJ49" s="31"/>
      <c r="HK49" s="31"/>
      <c r="HL49" s="31"/>
      <c r="HM49" s="31"/>
      <c r="HN49" s="31"/>
      <c r="HO49" s="31"/>
      <c r="HP49" s="31"/>
      <c r="HQ49" s="31"/>
      <c r="HR49" s="31"/>
      <c r="HS49" s="31"/>
      <c r="HT49" s="31"/>
      <c r="HU49" s="31"/>
      <c r="HV49" s="31"/>
      <c r="HW49" s="31"/>
      <c r="HX49" s="31"/>
      <c r="HY49" s="31"/>
      <c r="HZ49" s="31"/>
      <c r="IA49" s="31"/>
      <c r="IB49" s="31"/>
      <c r="IC49" s="31"/>
      <c r="ID49" s="31"/>
      <c r="IE49" s="31"/>
      <c r="IF49" s="31"/>
      <c r="IG49" s="31"/>
      <c r="IH49" s="31"/>
      <c r="II49" s="31"/>
      <c r="IJ49" s="31"/>
      <c r="IK49" s="31"/>
      <c r="IL49" s="31"/>
      <c r="IM49" s="31"/>
      <c r="IN49" s="31"/>
      <c r="IO49" s="31"/>
      <c r="IP49" s="31"/>
    </row>
    <row r="50" spans="1:250" s="32" customFormat="1" ht="12.75" customHeight="1" x14ac:dyDescent="0.25">
      <c r="A50" s="38" t="s">
        <v>55</v>
      </c>
      <c r="B50" s="40" t="s">
        <v>56</v>
      </c>
      <c r="C50" s="40">
        <v>0.25</v>
      </c>
      <c r="D50" s="40" t="s">
        <v>108</v>
      </c>
      <c r="E50" s="138">
        <v>32320</v>
      </c>
      <c r="F50" s="138">
        <f>C50*E50</f>
        <v>8080</v>
      </c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31"/>
      <c r="EH50" s="31"/>
      <c r="EI50" s="31"/>
      <c r="EJ50" s="31"/>
      <c r="EK50" s="31"/>
      <c r="EL50" s="31"/>
      <c r="EM50" s="31"/>
      <c r="EN50" s="31"/>
      <c r="EO50" s="31"/>
      <c r="EP50" s="31"/>
      <c r="EQ50" s="31"/>
      <c r="ER50" s="31"/>
      <c r="ES50" s="31"/>
      <c r="ET50" s="31"/>
      <c r="EU50" s="31"/>
      <c r="EV50" s="31"/>
      <c r="EW50" s="31"/>
      <c r="EX50" s="31"/>
      <c r="EY50" s="31"/>
      <c r="EZ50" s="31"/>
      <c r="FA50" s="31"/>
      <c r="FB50" s="31"/>
      <c r="FC50" s="31"/>
      <c r="FD50" s="31"/>
      <c r="FE50" s="31"/>
      <c r="FF50" s="31"/>
      <c r="FG50" s="31"/>
      <c r="FH50" s="31"/>
      <c r="FI50" s="31"/>
      <c r="FJ50" s="31"/>
      <c r="FK50" s="31"/>
      <c r="FL50" s="31"/>
      <c r="FM50" s="31"/>
      <c r="FN50" s="31"/>
      <c r="FO50" s="31"/>
      <c r="FP50" s="31"/>
      <c r="FQ50" s="31"/>
      <c r="FR50" s="31"/>
      <c r="FS50" s="31"/>
      <c r="FT50" s="31"/>
      <c r="FU50" s="31"/>
      <c r="FV50" s="31"/>
      <c r="FW50" s="31"/>
      <c r="FX50" s="31"/>
      <c r="FY50" s="31"/>
      <c r="FZ50" s="31"/>
      <c r="GA50" s="31"/>
      <c r="GB50" s="31"/>
      <c r="GC50" s="31"/>
      <c r="GD50" s="31"/>
      <c r="GE50" s="31"/>
      <c r="GF50" s="31"/>
      <c r="GG50" s="31"/>
      <c r="GH50" s="31"/>
      <c r="GI50" s="31"/>
      <c r="GJ50" s="31"/>
      <c r="GK50" s="31"/>
      <c r="GL50" s="31"/>
      <c r="GM50" s="31"/>
      <c r="GN50" s="31"/>
      <c r="GO50" s="31"/>
      <c r="GP50" s="31"/>
      <c r="GQ50" s="31"/>
      <c r="GR50" s="31"/>
      <c r="GS50" s="31"/>
      <c r="GT50" s="31"/>
      <c r="GU50" s="31"/>
      <c r="GV50" s="31"/>
      <c r="GW50" s="31"/>
      <c r="GX50" s="31"/>
      <c r="GY50" s="31"/>
      <c r="GZ50" s="31"/>
      <c r="HA50" s="31"/>
      <c r="HB50" s="31"/>
      <c r="HC50" s="31"/>
      <c r="HD50" s="31"/>
      <c r="HE50" s="31"/>
      <c r="HF50" s="31"/>
      <c r="HG50" s="31"/>
      <c r="HH50" s="31"/>
      <c r="HI50" s="31"/>
      <c r="HJ50" s="31"/>
      <c r="HK50" s="31"/>
      <c r="HL50" s="31"/>
      <c r="HM50" s="31"/>
      <c r="HN50" s="31"/>
      <c r="HO50" s="31"/>
      <c r="HP50" s="31"/>
      <c r="HQ50" s="31"/>
      <c r="HR50" s="31"/>
      <c r="HS50" s="31"/>
      <c r="HT50" s="31"/>
      <c r="HU50" s="31"/>
      <c r="HV50" s="31"/>
      <c r="HW50" s="31"/>
      <c r="HX50" s="31"/>
      <c r="HY50" s="31"/>
      <c r="HZ50" s="31"/>
      <c r="IA50" s="31"/>
      <c r="IB50" s="31"/>
      <c r="IC50" s="31"/>
      <c r="ID50" s="31"/>
      <c r="IE50" s="31"/>
      <c r="IF50" s="31"/>
      <c r="IG50" s="31"/>
      <c r="IH50" s="31"/>
      <c r="II50" s="31"/>
      <c r="IJ50" s="31"/>
      <c r="IK50" s="31"/>
      <c r="IL50" s="31"/>
      <c r="IM50" s="31"/>
      <c r="IN50" s="31"/>
      <c r="IO50" s="31"/>
      <c r="IP50" s="31"/>
    </row>
    <row r="51" spans="1:250" s="32" customFormat="1" ht="12.75" customHeight="1" x14ac:dyDescent="0.25">
      <c r="A51" s="38" t="s">
        <v>57</v>
      </c>
      <c r="B51" s="40" t="s">
        <v>58</v>
      </c>
      <c r="C51" s="40">
        <v>0.5</v>
      </c>
      <c r="D51" s="40" t="s">
        <v>108</v>
      </c>
      <c r="E51" s="138">
        <v>74400</v>
      </c>
      <c r="F51" s="138">
        <f t="shared" ref="F51:F52" si="3">C51*E51</f>
        <v>37200</v>
      </c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  <c r="EH51" s="31"/>
      <c r="EI51" s="31"/>
      <c r="EJ51" s="31"/>
      <c r="EK51" s="31"/>
      <c r="EL51" s="31"/>
      <c r="EM51" s="31"/>
      <c r="EN51" s="31"/>
      <c r="EO51" s="31"/>
      <c r="EP51" s="31"/>
      <c r="EQ51" s="31"/>
      <c r="ER51" s="31"/>
      <c r="ES51" s="31"/>
      <c r="ET51" s="31"/>
      <c r="EU51" s="31"/>
      <c r="EV51" s="31"/>
      <c r="EW51" s="31"/>
      <c r="EX51" s="31"/>
      <c r="EY51" s="31"/>
      <c r="EZ51" s="31"/>
      <c r="FA51" s="31"/>
      <c r="FB51" s="31"/>
      <c r="FC51" s="31"/>
      <c r="FD51" s="31"/>
      <c r="FE51" s="31"/>
      <c r="FF51" s="31"/>
      <c r="FG51" s="31"/>
      <c r="FH51" s="31"/>
      <c r="FI51" s="31"/>
      <c r="FJ51" s="31"/>
      <c r="FK51" s="31"/>
      <c r="FL51" s="31"/>
      <c r="FM51" s="31"/>
      <c r="FN51" s="31"/>
      <c r="FO51" s="31"/>
      <c r="FP51" s="31"/>
      <c r="FQ51" s="31"/>
      <c r="FR51" s="31"/>
      <c r="FS51" s="31"/>
      <c r="FT51" s="31"/>
      <c r="FU51" s="31"/>
      <c r="FV51" s="31"/>
      <c r="FW51" s="31"/>
      <c r="FX51" s="31"/>
      <c r="FY51" s="31"/>
      <c r="FZ51" s="31"/>
      <c r="GA51" s="31"/>
      <c r="GB51" s="31"/>
      <c r="GC51" s="31"/>
      <c r="GD51" s="31"/>
      <c r="GE51" s="31"/>
      <c r="GF51" s="31"/>
      <c r="GG51" s="31"/>
      <c r="GH51" s="31"/>
      <c r="GI51" s="31"/>
      <c r="GJ51" s="31"/>
      <c r="GK51" s="31"/>
      <c r="GL51" s="31"/>
      <c r="GM51" s="31"/>
      <c r="GN51" s="31"/>
      <c r="GO51" s="31"/>
      <c r="GP51" s="31"/>
      <c r="GQ51" s="31"/>
      <c r="GR51" s="31"/>
      <c r="GS51" s="31"/>
      <c r="GT51" s="31"/>
      <c r="GU51" s="31"/>
      <c r="GV51" s="31"/>
      <c r="GW51" s="31"/>
      <c r="GX51" s="31"/>
      <c r="GY51" s="31"/>
      <c r="GZ51" s="31"/>
      <c r="HA51" s="31"/>
      <c r="HB51" s="31"/>
      <c r="HC51" s="31"/>
      <c r="HD51" s="31"/>
      <c r="HE51" s="31"/>
      <c r="HF51" s="31"/>
      <c r="HG51" s="31"/>
      <c r="HH51" s="31"/>
      <c r="HI51" s="31"/>
      <c r="HJ51" s="31"/>
      <c r="HK51" s="31"/>
      <c r="HL51" s="31"/>
      <c r="HM51" s="31"/>
      <c r="HN51" s="31"/>
      <c r="HO51" s="31"/>
      <c r="HP51" s="31"/>
      <c r="HQ51" s="31"/>
      <c r="HR51" s="31"/>
      <c r="HS51" s="31"/>
      <c r="HT51" s="31"/>
      <c r="HU51" s="31"/>
      <c r="HV51" s="31"/>
      <c r="HW51" s="31"/>
      <c r="HX51" s="31"/>
      <c r="HY51" s="31"/>
      <c r="HZ51" s="31"/>
      <c r="IA51" s="31"/>
      <c r="IB51" s="31"/>
      <c r="IC51" s="31"/>
      <c r="ID51" s="31"/>
      <c r="IE51" s="31"/>
      <c r="IF51" s="31"/>
      <c r="IG51" s="31"/>
      <c r="IH51" s="31"/>
      <c r="II51" s="31"/>
      <c r="IJ51" s="31"/>
      <c r="IK51" s="31"/>
      <c r="IL51" s="31"/>
      <c r="IM51" s="31"/>
      <c r="IN51" s="31"/>
      <c r="IO51" s="31"/>
      <c r="IP51" s="31"/>
    </row>
    <row r="52" spans="1:250" s="32" customFormat="1" ht="12.75" customHeight="1" x14ac:dyDescent="0.25">
      <c r="A52" s="38" t="s">
        <v>59</v>
      </c>
      <c r="B52" s="38" t="s">
        <v>56</v>
      </c>
      <c r="C52" s="39">
        <v>2</v>
      </c>
      <c r="D52" s="38" t="s">
        <v>60</v>
      </c>
      <c r="E52" s="138">
        <v>25300</v>
      </c>
      <c r="F52" s="138">
        <f t="shared" si="3"/>
        <v>50600</v>
      </c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31"/>
      <c r="EN52" s="31"/>
      <c r="EO52" s="31"/>
      <c r="EP52" s="31"/>
      <c r="EQ52" s="31"/>
      <c r="ER52" s="31"/>
      <c r="ES52" s="31"/>
      <c r="ET52" s="31"/>
      <c r="EU52" s="31"/>
      <c r="EV52" s="31"/>
      <c r="EW52" s="31"/>
      <c r="EX52" s="31"/>
      <c r="EY52" s="31"/>
      <c r="EZ52" s="31"/>
      <c r="FA52" s="31"/>
      <c r="FB52" s="31"/>
      <c r="FC52" s="31"/>
      <c r="FD52" s="31"/>
      <c r="FE52" s="31"/>
      <c r="FF52" s="31"/>
      <c r="FG52" s="31"/>
      <c r="FH52" s="31"/>
      <c r="FI52" s="31"/>
      <c r="FJ52" s="31"/>
      <c r="FK52" s="31"/>
      <c r="FL52" s="31"/>
      <c r="FM52" s="31"/>
      <c r="FN52" s="31"/>
      <c r="FO52" s="31"/>
      <c r="FP52" s="31"/>
      <c r="FQ52" s="31"/>
      <c r="FR52" s="31"/>
      <c r="FS52" s="31"/>
      <c r="FT52" s="31"/>
      <c r="FU52" s="31"/>
      <c r="FV52" s="31"/>
      <c r="FW52" s="31"/>
      <c r="FX52" s="31"/>
      <c r="FY52" s="31"/>
      <c r="FZ52" s="31"/>
      <c r="GA52" s="31"/>
      <c r="GB52" s="31"/>
      <c r="GC52" s="31"/>
      <c r="GD52" s="31"/>
      <c r="GE52" s="31"/>
      <c r="GF52" s="31"/>
      <c r="GG52" s="31"/>
      <c r="GH52" s="31"/>
      <c r="GI52" s="31"/>
      <c r="GJ52" s="31"/>
      <c r="GK52" s="31"/>
      <c r="GL52" s="31"/>
      <c r="GM52" s="31"/>
      <c r="GN52" s="31"/>
      <c r="GO52" s="31"/>
      <c r="GP52" s="31"/>
      <c r="GQ52" s="31"/>
      <c r="GR52" s="31"/>
      <c r="GS52" s="31"/>
      <c r="GT52" s="31"/>
      <c r="GU52" s="31"/>
      <c r="GV52" s="31"/>
      <c r="GW52" s="31"/>
      <c r="GX52" s="31"/>
      <c r="GY52" s="31"/>
      <c r="GZ52" s="31"/>
      <c r="HA52" s="31"/>
      <c r="HB52" s="31"/>
      <c r="HC52" s="31"/>
      <c r="HD52" s="31"/>
      <c r="HE52" s="31"/>
      <c r="HF52" s="31"/>
      <c r="HG52" s="31"/>
      <c r="HH52" s="31"/>
      <c r="HI52" s="31"/>
      <c r="HJ52" s="31"/>
      <c r="HK52" s="31"/>
      <c r="HL52" s="31"/>
      <c r="HM52" s="31"/>
      <c r="HN52" s="31"/>
      <c r="HO52" s="31"/>
      <c r="HP52" s="31"/>
      <c r="HQ52" s="31"/>
      <c r="HR52" s="31"/>
      <c r="HS52" s="31"/>
      <c r="HT52" s="31"/>
      <c r="HU52" s="31"/>
      <c r="HV52" s="31"/>
      <c r="HW52" s="31"/>
      <c r="HX52" s="31"/>
      <c r="HY52" s="31"/>
      <c r="HZ52" s="31"/>
      <c r="IA52" s="31"/>
      <c r="IB52" s="3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</row>
    <row r="53" spans="1:250" s="32" customFormat="1" ht="12.75" customHeight="1" x14ac:dyDescent="0.25">
      <c r="A53" s="38" t="s">
        <v>102</v>
      </c>
      <c r="B53" s="38" t="s">
        <v>52</v>
      </c>
      <c r="C53" s="39">
        <v>0.3</v>
      </c>
      <c r="D53" s="38" t="s">
        <v>60</v>
      </c>
      <c r="E53" s="138">
        <v>251910</v>
      </c>
      <c r="F53" s="138">
        <f t="shared" ref="F53" si="4">C53*E53</f>
        <v>75573</v>
      </c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  <c r="EI53" s="31"/>
      <c r="EJ53" s="31"/>
      <c r="EK53" s="31"/>
      <c r="EL53" s="31"/>
      <c r="EM53" s="31"/>
      <c r="EN53" s="31"/>
      <c r="EO53" s="31"/>
      <c r="EP53" s="31"/>
      <c r="EQ53" s="3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</row>
    <row r="54" spans="1:250" s="32" customFormat="1" ht="12.75" customHeight="1" x14ac:dyDescent="0.25">
      <c r="A54" s="103" t="s">
        <v>61</v>
      </c>
      <c r="B54" s="104"/>
      <c r="C54" s="104"/>
      <c r="D54" s="104"/>
      <c r="E54" s="104"/>
      <c r="F54" s="105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31"/>
      <c r="DU54" s="31"/>
      <c r="DV54" s="31"/>
      <c r="DW54" s="31"/>
      <c r="DX54" s="31"/>
      <c r="DY54" s="31"/>
      <c r="DZ54" s="31"/>
      <c r="EA54" s="31"/>
      <c r="EB54" s="31"/>
      <c r="EC54" s="31"/>
      <c r="ED54" s="31"/>
      <c r="EE54" s="31"/>
      <c r="EF54" s="31"/>
      <c r="EG54" s="31"/>
      <c r="EH54" s="31"/>
      <c r="EI54" s="31"/>
      <c r="EJ54" s="31"/>
      <c r="EK54" s="31"/>
      <c r="EL54" s="31"/>
      <c r="EM54" s="31"/>
      <c r="EN54" s="31"/>
      <c r="EO54" s="31"/>
      <c r="EP54" s="31"/>
      <c r="EQ54" s="31"/>
      <c r="ER54" s="31"/>
      <c r="ES54" s="31"/>
      <c r="ET54" s="31"/>
      <c r="EU54" s="31"/>
      <c r="EV54" s="31"/>
      <c r="EW54" s="31"/>
      <c r="EX54" s="31"/>
      <c r="EY54" s="31"/>
      <c r="EZ54" s="31"/>
      <c r="FA54" s="31"/>
      <c r="FB54" s="31"/>
      <c r="FC54" s="31"/>
      <c r="FD54" s="31"/>
      <c r="FE54" s="31"/>
      <c r="FF54" s="31"/>
      <c r="FG54" s="31"/>
      <c r="FH54" s="31"/>
      <c r="FI54" s="31"/>
      <c r="FJ54" s="31"/>
      <c r="FK54" s="31"/>
      <c r="FL54" s="31"/>
      <c r="FM54" s="31"/>
      <c r="FN54" s="31"/>
      <c r="FO54" s="31"/>
      <c r="FP54" s="31"/>
      <c r="FQ54" s="31"/>
      <c r="FR54" s="31"/>
      <c r="FS54" s="31"/>
      <c r="FT54" s="31"/>
      <c r="FU54" s="31"/>
      <c r="FV54" s="31"/>
      <c r="FW54" s="31"/>
      <c r="FX54" s="31"/>
      <c r="FY54" s="31"/>
      <c r="FZ54" s="31"/>
      <c r="GA54" s="31"/>
      <c r="GB54" s="31"/>
      <c r="GC54" s="31"/>
      <c r="GD54" s="31"/>
      <c r="GE54" s="31"/>
      <c r="GF54" s="31"/>
      <c r="GG54" s="31"/>
      <c r="GH54" s="31"/>
      <c r="GI54" s="31"/>
      <c r="GJ54" s="31"/>
      <c r="GK54" s="31"/>
      <c r="GL54" s="31"/>
      <c r="GM54" s="31"/>
      <c r="GN54" s="31"/>
      <c r="GO54" s="31"/>
      <c r="GP54" s="31"/>
      <c r="GQ54" s="31"/>
      <c r="GR54" s="31"/>
      <c r="GS54" s="31"/>
      <c r="GT54" s="31"/>
      <c r="GU54" s="31"/>
      <c r="GV54" s="31"/>
      <c r="GW54" s="31"/>
      <c r="GX54" s="31"/>
      <c r="GY54" s="31"/>
      <c r="GZ54" s="31"/>
      <c r="HA54" s="31"/>
      <c r="HB54" s="31"/>
      <c r="HC54" s="31"/>
      <c r="HD54" s="31"/>
      <c r="HE54" s="31"/>
      <c r="HF54" s="31"/>
      <c r="HG54" s="31"/>
      <c r="HH54" s="31"/>
      <c r="HI54" s="31"/>
      <c r="HJ54" s="31"/>
      <c r="HK54" s="31"/>
      <c r="HL54" s="31"/>
      <c r="HM54" s="31"/>
      <c r="HN54" s="31"/>
      <c r="HO54" s="31"/>
      <c r="HP54" s="31"/>
      <c r="HQ54" s="31"/>
      <c r="HR54" s="31"/>
      <c r="HS54" s="31"/>
      <c r="HT54" s="31"/>
      <c r="HU54" s="31"/>
      <c r="HV54" s="31"/>
      <c r="HW54" s="31"/>
      <c r="HX54" s="31"/>
      <c r="HY54" s="31"/>
      <c r="HZ54" s="31"/>
      <c r="IA54" s="31"/>
      <c r="IB54" s="31"/>
      <c r="IC54" s="31"/>
      <c r="ID54" s="31"/>
      <c r="IE54" s="31"/>
      <c r="IF54" s="31"/>
      <c r="IG54" s="31"/>
      <c r="IH54" s="31"/>
      <c r="II54" s="31"/>
      <c r="IJ54" s="31"/>
      <c r="IK54" s="31"/>
      <c r="IL54" s="31"/>
      <c r="IM54" s="31"/>
      <c r="IN54" s="31"/>
      <c r="IO54" s="31"/>
      <c r="IP54" s="31"/>
    </row>
    <row r="55" spans="1:250" s="32" customFormat="1" ht="12.75" customHeight="1" x14ac:dyDescent="0.25">
      <c r="A55" s="38" t="s">
        <v>62</v>
      </c>
      <c r="B55" s="38" t="s">
        <v>52</v>
      </c>
      <c r="C55" s="39">
        <v>2</v>
      </c>
      <c r="D55" s="38" t="s">
        <v>108</v>
      </c>
      <c r="E55" s="138">
        <v>9706</v>
      </c>
      <c r="F55" s="138">
        <f>(C55*E55)</f>
        <v>19412</v>
      </c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31"/>
      <c r="DU55" s="31"/>
      <c r="DV55" s="31"/>
      <c r="DW55" s="31"/>
      <c r="DX55" s="31"/>
      <c r="DY55" s="31"/>
      <c r="DZ55" s="31"/>
      <c r="EA55" s="31"/>
      <c r="EB55" s="31"/>
      <c r="EC55" s="31"/>
      <c r="ED55" s="31"/>
      <c r="EE55" s="31"/>
      <c r="EF55" s="31"/>
      <c r="EG55" s="31"/>
      <c r="EH55" s="31"/>
      <c r="EI55" s="31"/>
      <c r="EJ55" s="31"/>
      <c r="EK55" s="31"/>
      <c r="EL55" s="31"/>
      <c r="EM55" s="31"/>
      <c r="EN55" s="31"/>
      <c r="EO55" s="31"/>
      <c r="EP55" s="31"/>
      <c r="EQ55" s="31"/>
      <c r="ER55" s="31"/>
      <c r="ES55" s="31"/>
      <c r="ET55" s="31"/>
      <c r="EU55" s="31"/>
      <c r="EV55" s="31"/>
      <c r="EW55" s="31"/>
      <c r="EX55" s="31"/>
      <c r="EY55" s="31"/>
      <c r="EZ55" s="31"/>
      <c r="FA55" s="31"/>
      <c r="FB55" s="31"/>
      <c r="FC55" s="31"/>
      <c r="FD55" s="31"/>
      <c r="FE55" s="31"/>
      <c r="FF55" s="31"/>
      <c r="FG55" s="31"/>
      <c r="FH55" s="31"/>
      <c r="FI55" s="31"/>
      <c r="FJ55" s="31"/>
      <c r="FK55" s="31"/>
      <c r="FL55" s="31"/>
      <c r="FM55" s="31"/>
      <c r="FN55" s="31"/>
      <c r="FO55" s="31"/>
      <c r="FP55" s="31"/>
      <c r="FQ55" s="31"/>
      <c r="FR55" s="31"/>
      <c r="FS55" s="31"/>
      <c r="FT55" s="31"/>
      <c r="FU55" s="31"/>
      <c r="FV55" s="31"/>
      <c r="FW55" s="31"/>
      <c r="FX55" s="31"/>
      <c r="FY55" s="31"/>
      <c r="FZ55" s="31"/>
      <c r="GA55" s="31"/>
      <c r="GB55" s="31"/>
      <c r="GC55" s="31"/>
      <c r="GD55" s="31"/>
      <c r="GE55" s="31"/>
      <c r="GF55" s="31"/>
      <c r="GG55" s="31"/>
      <c r="GH55" s="31"/>
      <c r="GI55" s="31"/>
      <c r="GJ55" s="31"/>
      <c r="GK55" s="31"/>
      <c r="GL55" s="31"/>
      <c r="GM55" s="31"/>
      <c r="GN55" s="31"/>
      <c r="GO55" s="31"/>
      <c r="GP55" s="31"/>
      <c r="GQ55" s="31"/>
      <c r="GR55" s="31"/>
      <c r="GS55" s="31"/>
      <c r="GT55" s="31"/>
      <c r="GU55" s="31"/>
      <c r="GV55" s="31"/>
      <c r="GW55" s="31"/>
      <c r="GX55" s="31"/>
      <c r="GY55" s="31"/>
      <c r="GZ55" s="31"/>
      <c r="HA55" s="31"/>
      <c r="HB55" s="31"/>
      <c r="HC55" s="31"/>
      <c r="HD55" s="31"/>
      <c r="HE55" s="31"/>
      <c r="HF55" s="31"/>
      <c r="HG55" s="31"/>
      <c r="HH55" s="31"/>
      <c r="HI55" s="31"/>
      <c r="HJ55" s="31"/>
      <c r="HK55" s="31"/>
      <c r="HL55" s="31"/>
      <c r="HM55" s="31"/>
      <c r="HN55" s="31"/>
      <c r="HO55" s="31"/>
      <c r="HP55" s="31"/>
      <c r="HQ55" s="31"/>
      <c r="HR55" s="31"/>
      <c r="HS55" s="31"/>
      <c r="HT55" s="31"/>
      <c r="HU55" s="31"/>
      <c r="HV55" s="31"/>
      <c r="HW55" s="31"/>
      <c r="HX55" s="31"/>
      <c r="HY55" s="31"/>
      <c r="HZ55" s="31"/>
      <c r="IA55" s="31"/>
      <c r="IB55" s="31"/>
      <c r="IC55" s="31"/>
      <c r="ID55" s="31"/>
      <c r="IE55" s="31"/>
      <c r="IF55" s="31"/>
      <c r="IG55" s="31"/>
      <c r="IH55" s="31"/>
      <c r="II55" s="31"/>
      <c r="IJ55" s="31"/>
      <c r="IK55" s="31"/>
      <c r="IL55" s="31"/>
      <c r="IM55" s="31"/>
      <c r="IN55" s="31"/>
      <c r="IO55" s="31"/>
      <c r="IP55" s="31"/>
    </row>
    <row r="56" spans="1:250" s="32" customFormat="1" ht="12.75" customHeight="1" x14ac:dyDescent="0.25">
      <c r="A56" s="38" t="s">
        <v>103</v>
      </c>
      <c r="B56" s="38" t="s">
        <v>56</v>
      </c>
      <c r="C56" s="39">
        <v>12</v>
      </c>
      <c r="D56" s="38" t="s">
        <v>108</v>
      </c>
      <c r="E56" s="138">
        <v>2765</v>
      </c>
      <c r="F56" s="138">
        <f t="shared" ref="F56:F58" si="5">(C56*E56)</f>
        <v>33180</v>
      </c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  <c r="DT56" s="31"/>
      <c r="DU56" s="31"/>
      <c r="DV56" s="31"/>
      <c r="DW56" s="31"/>
      <c r="DX56" s="31"/>
      <c r="DY56" s="31"/>
      <c r="DZ56" s="31"/>
      <c r="EA56" s="31"/>
      <c r="EB56" s="31"/>
      <c r="EC56" s="31"/>
      <c r="ED56" s="31"/>
      <c r="EE56" s="31"/>
      <c r="EF56" s="31"/>
      <c r="EG56" s="31"/>
      <c r="EH56" s="31"/>
      <c r="EI56" s="31"/>
      <c r="EJ56" s="31"/>
      <c r="EK56" s="31"/>
      <c r="EL56" s="31"/>
      <c r="EM56" s="31"/>
      <c r="EN56" s="31"/>
      <c r="EO56" s="31"/>
      <c r="EP56" s="31"/>
      <c r="EQ56" s="31"/>
      <c r="ER56" s="31"/>
      <c r="ES56" s="31"/>
      <c r="ET56" s="31"/>
      <c r="EU56" s="31"/>
      <c r="EV56" s="31"/>
      <c r="EW56" s="31"/>
      <c r="EX56" s="31"/>
      <c r="EY56" s="31"/>
      <c r="EZ56" s="31"/>
      <c r="FA56" s="31"/>
      <c r="FB56" s="31"/>
      <c r="FC56" s="31"/>
      <c r="FD56" s="31"/>
      <c r="FE56" s="31"/>
      <c r="FF56" s="31"/>
      <c r="FG56" s="31"/>
      <c r="FH56" s="31"/>
      <c r="FI56" s="31"/>
      <c r="FJ56" s="31"/>
      <c r="FK56" s="31"/>
      <c r="FL56" s="31"/>
      <c r="FM56" s="31"/>
      <c r="FN56" s="31"/>
      <c r="FO56" s="31"/>
      <c r="FP56" s="31"/>
      <c r="FQ56" s="31"/>
      <c r="FR56" s="31"/>
      <c r="FS56" s="31"/>
      <c r="FT56" s="31"/>
      <c r="FU56" s="31"/>
      <c r="FV56" s="31"/>
      <c r="FW56" s="31"/>
      <c r="FX56" s="31"/>
      <c r="FY56" s="31"/>
      <c r="FZ56" s="31"/>
      <c r="GA56" s="31"/>
      <c r="GB56" s="31"/>
      <c r="GC56" s="31"/>
      <c r="GD56" s="31"/>
      <c r="GE56" s="31"/>
      <c r="GF56" s="31"/>
      <c r="GG56" s="31"/>
      <c r="GH56" s="31"/>
      <c r="GI56" s="31"/>
      <c r="GJ56" s="31"/>
      <c r="GK56" s="31"/>
      <c r="GL56" s="31"/>
      <c r="GM56" s="31"/>
      <c r="GN56" s="31"/>
      <c r="GO56" s="31"/>
      <c r="GP56" s="31"/>
      <c r="GQ56" s="31"/>
      <c r="GR56" s="31"/>
      <c r="GS56" s="31"/>
      <c r="GT56" s="31"/>
      <c r="GU56" s="31"/>
      <c r="GV56" s="31"/>
      <c r="GW56" s="31"/>
      <c r="GX56" s="31"/>
      <c r="GY56" s="31"/>
      <c r="GZ56" s="31"/>
      <c r="HA56" s="31"/>
      <c r="HB56" s="31"/>
      <c r="HC56" s="31"/>
      <c r="HD56" s="31"/>
      <c r="HE56" s="31"/>
      <c r="HF56" s="31"/>
      <c r="HG56" s="31"/>
      <c r="HH56" s="31"/>
      <c r="HI56" s="31"/>
      <c r="HJ56" s="31"/>
      <c r="HK56" s="31"/>
      <c r="HL56" s="31"/>
      <c r="HM56" s="31"/>
      <c r="HN56" s="31"/>
      <c r="HO56" s="31"/>
      <c r="HP56" s="31"/>
      <c r="HQ56" s="31"/>
      <c r="HR56" s="31"/>
      <c r="HS56" s="31"/>
      <c r="HT56" s="31"/>
      <c r="HU56" s="31"/>
      <c r="HV56" s="31"/>
      <c r="HW56" s="31"/>
      <c r="HX56" s="31"/>
      <c r="HY56" s="31"/>
      <c r="HZ56" s="31"/>
      <c r="IA56" s="31"/>
      <c r="IB56" s="31"/>
      <c r="IC56" s="31"/>
      <c r="ID56" s="31"/>
      <c r="IE56" s="31"/>
      <c r="IF56" s="31"/>
      <c r="IG56" s="31"/>
      <c r="IH56" s="31"/>
      <c r="II56" s="31"/>
      <c r="IJ56" s="31"/>
      <c r="IK56" s="31"/>
      <c r="IL56" s="31"/>
      <c r="IM56" s="31"/>
      <c r="IN56" s="31"/>
      <c r="IO56" s="31"/>
      <c r="IP56" s="31"/>
    </row>
    <row r="57" spans="1:250" s="32" customFormat="1" ht="12.75" customHeight="1" x14ac:dyDescent="0.25">
      <c r="A57" s="38" t="s">
        <v>104</v>
      </c>
      <c r="B57" s="40" t="s">
        <v>52</v>
      </c>
      <c r="C57" s="40">
        <v>2</v>
      </c>
      <c r="D57" s="38" t="s">
        <v>108</v>
      </c>
      <c r="E57" s="138">
        <v>17176</v>
      </c>
      <c r="F57" s="138">
        <f t="shared" ref="F57" si="6">(C57*E57)</f>
        <v>34352</v>
      </c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31"/>
      <c r="FY57" s="31"/>
      <c r="FZ57" s="31"/>
      <c r="GA57" s="31"/>
      <c r="GB57" s="31"/>
      <c r="GC57" s="31"/>
      <c r="GD57" s="31"/>
      <c r="GE57" s="31"/>
      <c r="GF57" s="31"/>
      <c r="GG57" s="31"/>
      <c r="GH57" s="31"/>
      <c r="GI57" s="31"/>
      <c r="GJ57" s="31"/>
      <c r="GK57" s="31"/>
      <c r="GL57" s="31"/>
      <c r="GM57" s="31"/>
      <c r="GN57" s="31"/>
      <c r="GO57" s="31"/>
      <c r="GP57" s="31"/>
      <c r="GQ57" s="31"/>
      <c r="GR57" s="31"/>
      <c r="GS57" s="31"/>
      <c r="GT57" s="31"/>
      <c r="GU57" s="31"/>
      <c r="GV57" s="31"/>
      <c r="GW57" s="31"/>
      <c r="GX57" s="31"/>
      <c r="GY57" s="31"/>
      <c r="GZ57" s="31"/>
      <c r="HA57" s="31"/>
      <c r="HB57" s="31"/>
      <c r="HC57" s="31"/>
      <c r="HD57" s="31"/>
      <c r="HE57" s="31"/>
      <c r="HF57" s="31"/>
      <c r="HG57" s="31"/>
      <c r="HH57" s="31"/>
      <c r="HI57" s="31"/>
      <c r="HJ57" s="31"/>
      <c r="HK57" s="31"/>
      <c r="HL57" s="31"/>
      <c r="HM57" s="31"/>
      <c r="HN57" s="31"/>
      <c r="HO57" s="31"/>
      <c r="HP57" s="31"/>
      <c r="HQ57" s="31"/>
      <c r="HR57" s="31"/>
      <c r="HS57" s="31"/>
      <c r="HT57" s="31"/>
      <c r="HU57" s="31"/>
      <c r="HV57" s="31"/>
      <c r="HW57" s="31"/>
      <c r="HX57" s="31"/>
      <c r="HY57" s="31"/>
      <c r="HZ57" s="31"/>
      <c r="IA57" s="31"/>
      <c r="IB57" s="31"/>
      <c r="IC57" s="31"/>
      <c r="ID57" s="31"/>
      <c r="IE57" s="31"/>
      <c r="IF57" s="31"/>
      <c r="IG57" s="31"/>
      <c r="IH57" s="31"/>
      <c r="II57" s="31"/>
      <c r="IJ57" s="31"/>
      <c r="IK57" s="31"/>
      <c r="IL57" s="31"/>
      <c r="IM57" s="31"/>
      <c r="IN57" s="31"/>
      <c r="IO57" s="31"/>
      <c r="IP57" s="31"/>
    </row>
    <row r="58" spans="1:250" s="44" customFormat="1" ht="12.75" customHeight="1" x14ac:dyDescent="0.25">
      <c r="A58" s="41" t="s">
        <v>100</v>
      </c>
      <c r="B58" s="42" t="s">
        <v>52</v>
      </c>
      <c r="C58" s="42">
        <v>1</v>
      </c>
      <c r="D58" s="38" t="s">
        <v>108</v>
      </c>
      <c r="E58" s="139">
        <v>202300</v>
      </c>
      <c r="F58" s="139">
        <f t="shared" si="5"/>
        <v>202300</v>
      </c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  <c r="EA58" s="43"/>
      <c r="EB58" s="43"/>
      <c r="EC58" s="43"/>
      <c r="ED58" s="43"/>
      <c r="EE58" s="43"/>
      <c r="EF58" s="43"/>
      <c r="EG58" s="43"/>
      <c r="EH58" s="43"/>
      <c r="EI58" s="43"/>
      <c r="EJ58" s="43"/>
      <c r="EK58" s="43"/>
      <c r="EL58" s="43"/>
      <c r="EM58" s="43"/>
      <c r="EN58" s="43"/>
      <c r="EO58" s="43"/>
      <c r="EP58" s="43"/>
      <c r="EQ58" s="43"/>
      <c r="ER58" s="43"/>
      <c r="ES58" s="43"/>
      <c r="ET58" s="43"/>
      <c r="EU58" s="43"/>
      <c r="EV58" s="43"/>
      <c r="EW58" s="43"/>
      <c r="EX58" s="43"/>
      <c r="EY58" s="43"/>
      <c r="EZ58" s="43"/>
      <c r="FA58" s="43"/>
      <c r="FB58" s="43"/>
      <c r="FC58" s="43"/>
      <c r="FD58" s="43"/>
      <c r="FE58" s="43"/>
      <c r="FF58" s="43"/>
      <c r="FG58" s="43"/>
      <c r="FH58" s="43"/>
      <c r="FI58" s="43"/>
      <c r="FJ58" s="43"/>
      <c r="FK58" s="43"/>
      <c r="FL58" s="43"/>
      <c r="FM58" s="43"/>
      <c r="FN58" s="43"/>
      <c r="FO58" s="43"/>
      <c r="FP58" s="43"/>
      <c r="FQ58" s="43"/>
      <c r="FR58" s="43"/>
      <c r="FS58" s="43"/>
      <c r="FT58" s="43"/>
      <c r="FU58" s="43"/>
      <c r="FV58" s="43"/>
      <c r="FW58" s="43"/>
      <c r="FX58" s="43"/>
      <c r="FY58" s="43"/>
      <c r="FZ58" s="43"/>
      <c r="GA58" s="43"/>
      <c r="GB58" s="43"/>
      <c r="GC58" s="43"/>
      <c r="GD58" s="43"/>
      <c r="GE58" s="43"/>
      <c r="GF58" s="43"/>
      <c r="GG58" s="43"/>
      <c r="GH58" s="43"/>
      <c r="GI58" s="43"/>
      <c r="GJ58" s="43"/>
      <c r="GK58" s="43"/>
      <c r="GL58" s="43"/>
      <c r="GM58" s="43"/>
      <c r="GN58" s="43"/>
      <c r="GO58" s="43"/>
      <c r="GP58" s="43"/>
      <c r="GQ58" s="43"/>
      <c r="GR58" s="43"/>
      <c r="GS58" s="43"/>
      <c r="GT58" s="43"/>
      <c r="GU58" s="43"/>
      <c r="GV58" s="43"/>
      <c r="GW58" s="43"/>
      <c r="GX58" s="43"/>
      <c r="GY58" s="43"/>
      <c r="GZ58" s="43"/>
      <c r="HA58" s="43"/>
      <c r="HB58" s="43"/>
      <c r="HC58" s="43"/>
      <c r="HD58" s="43"/>
      <c r="HE58" s="43"/>
      <c r="HF58" s="43"/>
      <c r="HG58" s="43"/>
      <c r="HH58" s="43"/>
      <c r="HI58" s="43"/>
      <c r="HJ58" s="43"/>
      <c r="HK58" s="43"/>
      <c r="HL58" s="43"/>
      <c r="HM58" s="43"/>
      <c r="HN58" s="43"/>
      <c r="HO58" s="43"/>
      <c r="HP58" s="43"/>
      <c r="HQ58" s="43"/>
      <c r="HR58" s="43"/>
      <c r="HS58" s="43"/>
      <c r="HT58" s="43"/>
      <c r="HU58" s="43"/>
      <c r="HV58" s="43"/>
      <c r="HW58" s="43"/>
      <c r="HX58" s="43"/>
      <c r="HY58" s="43"/>
      <c r="HZ58" s="43"/>
      <c r="IA58" s="43"/>
      <c r="IB58" s="43"/>
      <c r="IC58" s="43"/>
      <c r="ID58" s="43"/>
      <c r="IE58" s="43"/>
      <c r="IF58" s="43"/>
      <c r="IG58" s="43"/>
      <c r="IH58" s="43"/>
      <c r="II58" s="43"/>
      <c r="IJ58" s="43"/>
      <c r="IK58" s="43"/>
      <c r="IL58" s="43"/>
      <c r="IM58" s="43"/>
      <c r="IN58" s="43"/>
      <c r="IO58" s="43"/>
      <c r="IP58" s="43"/>
    </row>
    <row r="59" spans="1:250" s="32" customFormat="1" ht="12.75" customHeight="1" x14ac:dyDescent="0.25">
      <c r="A59" s="103" t="s">
        <v>63</v>
      </c>
      <c r="B59" s="104"/>
      <c r="C59" s="104"/>
      <c r="D59" s="104"/>
      <c r="E59" s="104"/>
      <c r="F59" s="105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31"/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1"/>
      <c r="EF59" s="31"/>
      <c r="EG59" s="31"/>
      <c r="EH59" s="31"/>
      <c r="EI59" s="31"/>
      <c r="EJ59" s="31"/>
      <c r="EK59" s="31"/>
      <c r="EL59" s="31"/>
      <c r="EM59" s="31"/>
      <c r="EN59" s="31"/>
      <c r="EO59" s="31"/>
      <c r="EP59" s="31"/>
      <c r="EQ59" s="31"/>
      <c r="ER59" s="31"/>
      <c r="ES59" s="31"/>
      <c r="ET59" s="31"/>
      <c r="EU59" s="31"/>
      <c r="EV59" s="31"/>
      <c r="EW59" s="31"/>
      <c r="EX59" s="31"/>
      <c r="EY59" s="31"/>
      <c r="EZ59" s="31"/>
      <c r="FA59" s="31"/>
      <c r="FB59" s="31"/>
      <c r="FC59" s="31"/>
      <c r="FD59" s="31"/>
      <c r="FE59" s="31"/>
      <c r="FF59" s="31"/>
      <c r="FG59" s="31"/>
      <c r="FH59" s="31"/>
      <c r="FI59" s="31"/>
      <c r="FJ59" s="31"/>
      <c r="FK59" s="31"/>
      <c r="FL59" s="31"/>
      <c r="FM59" s="31"/>
      <c r="FN59" s="31"/>
      <c r="FO59" s="31"/>
      <c r="FP59" s="31"/>
      <c r="FQ59" s="31"/>
      <c r="FR59" s="31"/>
      <c r="FS59" s="31"/>
      <c r="FT59" s="31"/>
      <c r="FU59" s="31"/>
      <c r="FV59" s="31"/>
      <c r="FW59" s="31"/>
      <c r="FX59" s="31"/>
      <c r="FY59" s="31"/>
      <c r="FZ59" s="31"/>
      <c r="GA59" s="31"/>
      <c r="GB59" s="31"/>
      <c r="GC59" s="31"/>
      <c r="GD59" s="31"/>
      <c r="GE59" s="31"/>
      <c r="GF59" s="31"/>
      <c r="GG59" s="31"/>
      <c r="GH59" s="31"/>
      <c r="GI59" s="31"/>
      <c r="GJ59" s="31"/>
      <c r="GK59" s="31"/>
      <c r="GL59" s="31"/>
      <c r="GM59" s="31"/>
      <c r="GN59" s="31"/>
      <c r="GO59" s="31"/>
      <c r="GP59" s="31"/>
      <c r="GQ59" s="31"/>
      <c r="GR59" s="31"/>
      <c r="GS59" s="31"/>
      <c r="GT59" s="31"/>
      <c r="GU59" s="31"/>
      <c r="GV59" s="31"/>
      <c r="GW59" s="31"/>
      <c r="GX59" s="31"/>
      <c r="GY59" s="31"/>
      <c r="GZ59" s="31"/>
      <c r="HA59" s="31"/>
      <c r="HB59" s="31"/>
      <c r="HC59" s="31"/>
      <c r="HD59" s="31"/>
      <c r="HE59" s="31"/>
      <c r="HF59" s="31"/>
      <c r="HG59" s="31"/>
      <c r="HH59" s="31"/>
      <c r="HI59" s="31"/>
      <c r="HJ59" s="31"/>
      <c r="HK59" s="31"/>
      <c r="HL59" s="31"/>
      <c r="HM59" s="31"/>
      <c r="HN59" s="31"/>
      <c r="HO59" s="31"/>
      <c r="HP59" s="31"/>
      <c r="HQ59" s="31"/>
      <c r="HR59" s="31"/>
      <c r="HS59" s="31"/>
      <c r="HT59" s="31"/>
      <c r="HU59" s="31"/>
      <c r="HV59" s="31"/>
      <c r="HW59" s="31"/>
      <c r="HX59" s="31"/>
      <c r="HY59" s="31"/>
      <c r="HZ59" s="31"/>
      <c r="IA59" s="31"/>
      <c r="IB59" s="31"/>
      <c r="IC59" s="31"/>
      <c r="ID59" s="31"/>
      <c r="IE59" s="31"/>
      <c r="IF59" s="31"/>
      <c r="IG59" s="31"/>
      <c r="IH59" s="31"/>
      <c r="II59" s="31"/>
      <c r="IJ59" s="31"/>
      <c r="IK59" s="31"/>
      <c r="IL59" s="31"/>
      <c r="IM59" s="31"/>
      <c r="IN59" s="31"/>
      <c r="IO59" s="31"/>
      <c r="IP59" s="31"/>
    </row>
    <row r="60" spans="1:250" ht="12.75" customHeight="1" x14ac:dyDescent="0.25">
      <c r="A60" s="20" t="s">
        <v>64</v>
      </c>
      <c r="B60" s="20" t="s">
        <v>56</v>
      </c>
      <c r="C60" s="45">
        <v>2</v>
      </c>
      <c r="D60" s="20" t="s">
        <v>108</v>
      </c>
      <c r="E60" s="131">
        <v>7968</v>
      </c>
      <c r="F60" s="131">
        <f>(C60*E60)</f>
        <v>15936</v>
      </c>
    </row>
    <row r="61" spans="1:250" ht="13.5" customHeight="1" x14ac:dyDescent="0.25">
      <c r="A61" s="71" t="s">
        <v>65</v>
      </c>
      <c r="B61" s="72"/>
      <c r="C61" s="72"/>
      <c r="D61" s="72"/>
      <c r="E61" s="73"/>
      <c r="F61" s="137">
        <f>F45+F46+F47+F48+F50+F51+F52+F53+F55+F56+F57+F58+F60</f>
        <v>3355983</v>
      </c>
    </row>
    <row r="62" spans="1:250" ht="12" customHeight="1" x14ac:dyDescent="0.25">
      <c r="A62" s="35"/>
      <c r="B62" s="36"/>
      <c r="C62" s="36"/>
      <c r="D62" s="36"/>
      <c r="E62" s="37"/>
      <c r="F62" s="37"/>
    </row>
    <row r="63" spans="1:250" ht="12" customHeight="1" x14ac:dyDescent="0.25">
      <c r="A63" s="98" t="s">
        <v>66</v>
      </c>
      <c r="B63" s="99"/>
      <c r="C63" s="99"/>
      <c r="D63" s="99"/>
      <c r="E63" s="99"/>
      <c r="F63" s="100"/>
    </row>
    <row r="64" spans="1:250" s="8" customFormat="1" ht="24" customHeight="1" x14ac:dyDescent="0.25">
      <c r="A64" s="5" t="s">
        <v>67</v>
      </c>
      <c r="B64" s="6" t="s">
        <v>50</v>
      </c>
      <c r="C64" s="6" t="s">
        <v>115</v>
      </c>
      <c r="D64" s="5" t="s">
        <v>23</v>
      </c>
      <c r="E64" s="6" t="s">
        <v>24</v>
      </c>
      <c r="F64" s="5" t="s">
        <v>25</v>
      </c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</row>
    <row r="65" spans="1:254" ht="12.75" x14ac:dyDescent="0.25">
      <c r="A65" s="16"/>
      <c r="B65" s="20"/>
      <c r="C65" s="18"/>
      <c r="D65" s="16"/>
      <c r="E65" s="131">
        <v>0</v>
      </c>
      <c r="F65" s="131">
        <v>0</v>
      </c>
    </row>
    <row r="66" spans="1:254" ht="19.5" customHeight="1" x14ac:dyDescent="0.25">
      <c r="A66" s="46" t="s">
        <v>68</v>
      </c>
      <c r="B66" s="47"/>
      <c r="C66" s="18"/>
      <c r="D66" s="48"/>
      <c r="E66" s="49"/>
      <c r="F66" s="131">
        <f t="shared" ref="F66" si="7">(C66*E66)</f>
        <v>0</v>
      </c>
    </row>
    <row r="67" spans="1:254" ht="13.5" customHeight="1" x14ac:dyDescent="0.25">
      <c r="A67" s="71" t="s">
        <v>69</v>
      </c>
      <c r="B67" s="72"/>
      <c r="C67" s="72"/>
      <c r="D67" s="72"/>
      <c r="E67" s="73"/>
      <c r="F67" s="136">
        <f>SUM(F65:F66)</f>
        <v>0</v>
      </c>
    </row>
    <row r="68" spans="1:254" ht="12" customHeight="1" x14ac:dyDescent="0.25">
      <c r="A68" s="50"/>
      <c r="B68" s="50"/>
      <c r="C68" s="50"/>
      <c r="D68" s="50"/>
      <c r="E68" s="51"/>
      <c r="F68" s="51"/>
    </row>
    <row r="69" spans="1:254" ht="12" customHeight="1" x14ac:dyDescent="0.25">
      <c r="A69" s="83" t="s">
        <v>70</v>
      </c>
      <c r="B69" s="84"/>
      <c r="C69" s="84"/>
      <c r="D69" s="84"/>
      <c r="E69" s="85"/>
      <c r="F69" s="132">
        <f>F30+F61+F67</f>
        <v>12459108</v>
      </c>
    </row>
    <row r="70" spans="1:254" ht="12" customHeight="1" x14ac:dyDescent="0.25">
      <c r="A70" s="80" t="s">
        <v>71</v>
      </c>
      <c r="B70" s="81"/>
      <c r="C70" s="81"/>
      <c r="D70" s="81"/>
      <c r="E70" s="82"/>
      <c r="F70" s="133">
        <f>F69*0.05</f>
        <v>622955.4</v>
      </c>
    </row>
    <row r="71" spans="1:254" ht="12" customHeight="1" x14ac:dyDescent="0.25">
      <c r="A71" s="77" t="s">
        <v>72</v>
      </c>
      <c r="B71" s="78"/>
      <c r="C71" s="78"/>
      <c r="D71" s="78"/>
      <c r="E71" s="79"/>
      <c r="F71" s="134">
        <f>F70+F69</f>
        <v>13082063.4</v>
      </c>
    </row>
    <row r="72" spans="1:254" ht="12" customHeight="1" x14ac:dyDescent="0.25">
      <c r="A72" s="80" t="s">
        <v>73</v>
      </c>
      <c r="B72" s="81"/>
      <c r="C72" s="81"/>
      <c r="D72" s="81"/>
      <c r="E72" s="82"/>
      <c r="F72" s="133">
        <f>F11</f>
        <v>24000000</v>
      </c>
    </row>
    <row r="73" spans="1:254" ht="12" customHeight="1" x14ac:dyDescent="0.25">
      <c r="A73" s="95" t="s">
        <v>74</v>
      </c>
      <c r="B73" s="96"/>
      <c r="C73" s="96"/>
      <c r="D73" s="96"/>
      <c r="E73" s="97"/>
      <c r="F73" s="135">
        <f>F72-F71</f>
        <v>10917936.6</v>
      </c>
    </row>
    <row r="74" spans="1:254" ht="12" customHeight="1" x14ac:dyDescent="0.25">
      <c r="A74" s="52" t="s">
        <v>75</v>
      </c>
      <c r="B74" s="53"/>
      <c r="C74" s="53"/>
      <c r="D74" s="53"/>
      <c r="E74" s="53"/>
      <c r="F74" s="9"/>
    </row>
    <row r="75" spans="1:254" ht="12.75" customHeight="1" thickBot="1" x14ac:dyDescent="0.3">
      <c r="A75" s="54"/>
      <c r="B75" s="53"/>
      <c r="C75" s="53"/>
      <c r="D75" s="53"/>
      <c r="E75" s="53"/>
      <c r="F75" s="9"/>
    </row>
    <row r="76" spans="1:254" ht="12" customHeight="1" x14ac:dyDescent="0.25">
      <c r="A76" s="111" t="s">
        <v>76</v>
      </c>
      <c r="B76" s="112"/>
      <c r="C76" s="112"/>
      <c r="D76" s="112"/>
      <c r="E76" s="113"/>
      <c r="F76" s="9"/>
      <c r="IQ76" s="10"/>
      <c r="IR76" s="10"/>
      <c r="IS76" s="10"/>
      <c r="IT76" s="10"/>
    </row>
    <row r="77" spans="1:254" ht="12" customHeight="1" x14ac:dyDescent="0.25">
      <c r="A77" s="114" t="s">
        <v>77</v>
      </c>
      <c r="B77" s="115"/>
      <c r="C77" s="115"/>
      <c r="D77" s="115"/>
      <c r="E77" s="116"/>
      <c r="F77" s="9"/>
      <c r="IQ77" s="10"/>
      <c r="IR77" s="10"/>
      <c r="IS77" s="10"/>
      <c r="IT77" s="10"/>
    </row>
    <row r="78" spans="1:254" ht="12" customHeight="1" x14ac:dyDescent="0.25">
      <c r="A78" s="114" t="s">
        <v>78</v>
      </c>
      <c r="B78" s="115"/>
      <c r="C78" s="115"/>
      <c r="D78" s="115"/>
      <c r="E78" s="116"/>
      <c r="F78" s="9"/>
      <c r="IQ78" s="10"/>
      <c r="IR78" s="10"/>
      <c r="IS78" s="10"/>
      <c r="IT78" s="10"/>
    </row>
    <row r="79" spans="1:254" ht="12" customHeight="1" x14ac:dyDescent="0.25">
      <c r="A79" s="114" t="s">
        <v>79</v>
      </c>
      <c r="B79" s="115"/>
      <c r="C79" s="115"/>
      <c r="D79" s="115"/>
      <c r="E79" s="116"/>
      <c r="F79" s="9"/>
      <c r="IQ79" s="10"/>
      <c r="IR79" s="10"/>
      <c r="IS79" s="10"/>
      <c r="IT79" s="10"/>
    </row>
    <row r="80" spans="1:254" ht="12" customHeight="1" x14ac:dyDescent="0.25">
      <c r="A80" s="114" t="s">
        <v>80</v>
      </c>
      <c r="B80" s="115"/>
      <c r="C80" s="115"/>
      <c r="D80" s="115"/>
      <c r="E80" s="116"/>
      <c r="F80" s="9"/>
      <c r="IQ80" s="10"/>
      <c r="IR80" s="10"/>
      <c r="IS80" s="10"/>
      <c r="IT80" s="10"/>
    </row>
    <row r="81" spans="1:254" ht="12" customHeight="1" x14ac:dyDescent="0.25">
      <c r="A81" s="114" t="s">
        <v>81</v>
      </c>
      <c r="B81" s="115"/>
      <c r="C81" s="115"/>
      <c r="D81" s="115"/>
      <c r="E81" s="116"/>
      <c r="F81" s="9"/>
      <c r="IQ81" s="10"/>
      <c r="IR81" s="10"/>
      <c r="IS81" s="10"/>
      <c r="IT81" s="10"/>
    </row>
    <row r="82" spans="1:254" ht="12.75" customHeight="1" thickBot="1" x14ac:dyDescent="0.3">
      <c r="A82" s="86" t="s">
        <v>82</v>
      </c>
      <c r="B82" s="87"/>
      <c r="C82" s="87"/>
      <c r="D82" s="87"/>
      <c r="E82" s="88"/>
      <c r="F82" s="9"/>
      <c r="IQ82" s="10"/>
      <c r="IR82" s="10"/>
      <c r="IS82" s="10"/>
      <c r="IT82" s="10"/>
    </row>
    <row r="83" spans="1:254" ht="12.75" customHeight="1" x14ac:dyDescent="0.25">
      <c r="A83" s="54"/>
      <c r="B83" s="54"/>
      <c r="C83" s="54"/>
      <c r="D83" s="54"/>
      <c r="E83" s="54"/>
      <c r="F83" s="9"/>
    </row>
    <row r="84" spans="1:254" ht="15" customHeight="1" thickBot="1" x14ac:dyDescent="0.3">
      <c r="A84" s="92" t="s">
        <v>83</v>
      </c>
      <c r="B84" s="93"/>
      <c r="C84" s="94"/>
      <c r="D84" s="55"/>
      <c r="E84" s="55"/>
      <c r="F84" s="9"/>
    </row>
    <row r="85" spans="1:254" ht="12" customHeight="1" x14ac:dyDescent="0.25">
      <c r="A85" s="56" t="s">
        <v>67</v>
      </c>
      <c r="B85" s="57" t="s">
        <v>114</v>
      </c>
      <c r="C85" s="58" t="s">
        <v>84</v>
      </c>
      <c r="D85" s="55"/>
      <c r="E85" s="55"/>
      <c r="F85" s="9"/>
    </row>
    <row r="86" spans="1:254" ht="12" customHeight="1" x14ac:dyDescent="0.25">
      <c r="A86" s="59" t="s">
        <v>85</v>
      </c>
      <c r="B86" s="131">
        <f>F30</f>
        <v>9103125</v>
      </c>
      <c r="C86" s="60">
        <f>(B86/B92)</f>
        <v>0.6958477972213466</v>
      </c>
      <c r="D86" s="55"/>
      <c r="E86" s="55"/>
      <c r="F86" s="9"/>
    </row>
    <row r="87" spans="1:254" ht="12" customHeight="1" x14ac:dyDescent="0.25">
      <c r="A87" s="59" t="s">
        <v>86</v>
      </c>
      <c r="B87" s="131">
        <f>F35</f>
        <v>0</v>
      </c>
      <c r="C87" s="60">
        <v>0</v>
      </c>
      <c r="D87" s="55"/>
      <c r="E87" s="55"/>
      <c r="F87" s="9"/>
    </row>
    <row r="88" spans="1:254" ht="12" customHeight="1" x14ac:dyDescent="0.25">
      <c r="A88" s="59" t="s">
        <v>87</v>
      </c>
      <c r="B88" s="131">
        <f>F40</f>
        <v>0</v>
      </c>
      <c r="C88" s="60">
        <f>(B88/B92)</f>
        <v>0</v>
      </c>
      <c r="D88" s="55"/>
      <c r="E88" s="55"/>
      <c r="F88" s="9"/>
    </row>
    <row r="89" spans="1:254" ht="12" customHeight="1" x14ac:dyDescent="0.25">
      <c r="A89" s="59" t="s">
        <v>49</v>
      </c>
      <c r="B89" s="131">
        <f>F61</f>
        <v>3355983</v>
      </c>
      <c r="C89" s="60">
        <f>(B89/B92)</f>
        <v>0.25653315515960579</v>
      </c>
      <c r="D89" s="55"/>
      <c r="E89" s="55"/>
      <c r="F89" s="9"/>
    </row>
    <row r="90" spans="1:254" ht="12" customHeight="1" x14ac:dyDescent="0.25">
      <c r="A90" s="59" t="s">
        <v>88</v>
      </c>
      <c r="B90" s="131">
        <f>F67</f>
        <v>0</v>
      </c>
      <c r="C90" s="60">
        <f>(B90/B92)</f>
        <v>0</v>
      </c>
      <c r="D90" s="61"/>
      <c r="E90" s="61"/>
      <c r="F90" s="9"/>
    </row>
    <row r="91" spans="1:254" ht="12" customHeight="1" x14ac:dyDescent="0.25">
      <c r="A91" s="59" t="s">
        <v>89</v>
      </c>
      <c r="B91" s="131">
        <f>F70</f>
        <v>622955.4</v>
      </c>
      <c r="C91" s="60">
        <f>(B91/B92)</f>
        <v>4.7619047619047616E-2</v>
      </c>
      <c r="D91" s="61"/>
      <c r="E91" s="61"/>
      <c r="F91" s="9"/>
    </row>
    <row r="92" spans="1:254" ht="12.75" customHeight="1" thickBot="1" x14ac:dyDescent="0.3">
      <c r="A92" s="62" t="s">
        <v>111</v>
      </c>
      <c r="B92" s="129">
        <f>SUM(B86:B91)</f>
        <v>13082063.4</v>
      </c>
      <c r="C92" s="63">
        <f>SUM(C86:C91)</f>
        <v>1</v>
      </c>
      <c r="D92" s="61"/>
      <c r="E92" s="61"/>
      <c r="F92" s="9"/>
    </row>
    <row r="93" spans="1:254" ht="12" customHeight="1" x14ac:dyDescent="0.25">
      <c r="A93" s="54"/>
      <c r="B93" s="53"/>
      <c r="C93" s="53"/>
      <c r="D93" s="53"/>
      <c r="E93" s="53"/>
      <c r="F93" s="9"/>
    </row>
    <row r="94" spans="1:254" ht="12" customHeight="1" thickBot="1" x14ac:dyDescent="0.3">
      <c r="A94" s="90" t="s">
        <v>90</v>
      </c>
      <c r="B94" s="90"/>
      <c r="C94" s="90"/>
      <c r="D94" s="91"/>
      <c r="E94" s="64"/>
      <c r="F94" s="9"/>
    </row>
    <row r="95" spans="1:254" ht="12" customHeight="1" x14ac:dyDescent="0.25">
      <c r="A95" s="65" t="s">
        <v>112</v>
      </c>
      <c r="B95" s="66">
        <v>25000</v>
      </c>
      <c r="C95" s="66">
        <v>30000</v>
      </c>
      <c r="D95" s="67">
        <v>35000</v>
      </c>
      <c r="E95" s="68"/>
      <c r="F95" s="69"/>
    </row>
    <row r="96" spans="1:254" ht="13.5" thickBot="1" x14ac:dyDescent="0.3">
      <c r="A96" s="70" t="s">
        <v>113</v>
      </c>
      <c r="B96" s="129">
        <f>(F71/B95)</f>
        <v>523.28253600000005</v>
      </c>
      <c r="C96" s="129">
        <f>(F71/C95)</f>
        <v>436.06878</v>
      </c>
      <c r="D96" s="130">
        <f>(F71/D95)</f>
        <v>373.77323999999999</v>
      </c>
      <c r="E96" s="68"/>
      <c r="F96" s="69"/>
    </row>
    <row r="97" spans="1:6" ht="15.6" customHeight="1" x14ac:dyDescent="0.25">
      <c r="A97" s="89" t="s">
        <v>91</v>
      </c>
      <c r="B97" s="89"/>
      <c r="C97" s="89"/>
      <c r="D97" s="89"/>
      <c r="E97" s="54"/>
      <c r="F97" s="54"/>
    </row>
  </sheetData>
  <mergeCells count="37">
    <mergeCell ref="D8:E8"/>
    <mergeCell ref="D13:E13"/>
    <mergeCell ref="D14:E14"/>
    <mergeCell ref="A16:F16"/>
    <mergeCell ref="A44:F44"/>
    <mergeCell ref="A18:F18"/>
    <mergeCell ref="A32:F32"/>
    <mergeCell ref="A37:F37"/>
    <mergeCell ref="A42:F42"/>
    <mergeCell ref="D12:E12"/>
    <mergeCell ref="D10:E10"/>
    <mergeCell ref="D9:E9"/>
    <mergeCell ref="A49:F49"/>
    <mergeCell ref="A54:F54"/>
    <mergeCell ref="D11:E11"/>
    <mergeCell ref="A30:E30"/>
    <mergeCell ref="A82:E82"/>
    <mergeCell ref="A97:D97"/>
    <mergeCell ref="A94:D94"/>
    <mergeCell ref="A84:C84"/>
    <mergeCell ref="A73:E73"/>
    <mergeCell ref="A76:E76"/>
    <mergeCell ref="A77:E77"/>
    <mergeCell ref="A78:E78"/>
    <mergeCell ref="A79:E79"/>
    <mergeCell ref="A80:E80"/>
    <mergeCell ref="A81:E81"/>
    <mergeCell ref="A61:E61"/>
    <mergeCell ref="A35:E35"/>
    <mergeCell ref="A40:E40"/>
    <mergeCell ref="A71:E71"/>
    <mergeCell ref="A72:E72"/>
    <mergeCell ref="A69:E69"/>
    <mergeCell ref="A70:E70"/>
    <mergeCell ref="A67:E67"/>
    <mergeCell ref="A63:F63"/>
    <mergeCell ref="A59:F59"/>
  </mergeCells>
  <pageMargins left="0.748031" right="0.748031" top="0.98425200000000002" bottom="0.98425200000000002" header="0" footer="0"/>
  <pageSetup scale="98" orientation="portrait" r:id="rId1"/>
  <headerFooter>
    <oddFooter>&amp;C&amp;"Helvetica Neue,Regular"&amp;12&amp;K000000&amp;P</oddFooter>
  </headerFooter>
  <rowBreaks count="1" manualBreakCount="1">
    <brk id="48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FRUTILLA (2-3)</vt:lpstr>
      <vt:lpstr>'FRUTILLA (2-3)'!Área_de_impresión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Zuniga Herrera Teresa de Jesus</cp:lastModifiedBy>
  <cp:revision/>
  <cp:lastPrinted>2023-02-06T18:12:30Z</cp:lastPrinted>
  <dcterms:created xsi:type="dcterms:W3CDTF">2020-11-27T12:49:26Z</dcterms:created>
  <dcterms:modified xsi:type="dcterms:W3CDTF">2023-03-31T20:25:47Z</dcterms:modified>
  <cp:category/>
  <cp:contentStatus/>
</cp:coreProperties>
</file>