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I\"/>
    </mc:Choice>
  </mc:AlternateContent>
  <bookViews>
    <workbookView xWindow="0" yWindow="0" windowWidth="15330" windowHeight="6720"/>
  </bookViews>
  <sheets>
    <sheet name="FRUTILLA" sheetId="1" r:id="rId1"/>
  </sheets>
  <definedNames>
    <definedName name="_xlnm.Print_Area" localSheetId="0">FRUTILLA!$B$1:$G$116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39" i="1"/>
  <c r="G34" i="1"/>
  <c r="G12" i="1" l="1"/>
  <c r="G25" i="1"/>
  <c r="G26" i="1"/>
  <c r="G82" i="1"/>
  <c r="G77" i="1" l="1"/>
  <c r="G78" i="1"/>
  <c r="G79" i="1"/>
  <c r="G80" i="1"/>
  <c r="G81" i="1"/>
  <c r="G76" i="1"/>
  <c r="G53" i="1"/>
  <c r="G54" i="1"/>
  <c r="G55" i="1"/>
  <c r="G56" i="1"/>
  <c r="G57" i="1"/>
  <c r="G58" i="1"/>
  <c r="G60" i="1"/>
  <c r="G61" i="1"/>
  <c r="G62" i="1"/>
  <c r="G63" i="1"/>
  <c r="G64" i="1"/>
  <c r="G66" i="1"/>
  <c r="G67" i="1"/>
  <c r="G68" i="1"/>
  <c r="G70" i="1"/>
  <c r="G71" i="1"/>
  <c r="G83" i="1" l="1"/>
  <c r="D114" i="1"/>
  <c r="G44" i="1"/>
  <c r="G45" i="1"/>
  <c r="G46" i="1"/>
  <c r="G43" i="1"/>
  <c r="G51" i="1"/>
  <c r="G33" i="1"/>
  <c r="G22" i="1"/>
  <c r="G23" i="1"/>
  <c r="G24" i="1"/>
  <c r="G27" i="1"/>
  <c r="G28" i="1"/>
  <c r="G29" i="1"/>
  <c r="G30" i="1"/>
  <c r="G31" i="1"/>
  <c r="G32" i="1"/>
  <c r="G21" i="1"/>
  <c r="C106" i="1" l="1"/>
  <c r="G72" i="1"/>
  <c r="C107" i="1" s="1"/>
  <c r="C104" i="1"/>
  <c r="C108" i="1"/>
  <c r="C105" i="1" l="1"/>
  <c r="G88" i="1"/>
  <c r="G85" i="1" l="1"/>
  <c r="G86" i="1" s="1"/>
  <c r="C109" i="1" s="1"/>
  <c r="G87" i="1" l="1"/>
  <c r="D115" i="1" s="1"/>
  <c r="C110" i="1"/>
  <c r="D104" i="1" s="1"/>
  <c r="C115" i="1" l="1"/>
  <c r="E115" i="1"/>
  <c r="G89" i="1"/>
  <c r="D109" i="1"/>
  <c r="D107" i="1"/>
  <c r="D108" i="1"/>
  <c r="D106" i="1"/>
  <c r="D110" i="1" l="1"/>
</calcChain>
</file>

<file path=xl/sharedStrings.xml><?xml version="1.0" encoding="utf-8"?>
<sst xmlns="http://schemas.openxmlformats.org/spreadsheetml/2006/main" count="226" uniqueCount="151">
  <si>
    <t>RUBRO O CULTIVO</t>
  </si>
  <si>
    <t>FRUTILLA</t>
  </si>
  <si>
    <t>RENDIMIENTO (Unidades/ha)</t>
  </si>
  <si>
    <t>VARIEDAD</t>
  </si>
  <si>
    <t>ALBON, SAN ANDREAS, MONTERREY (OBS. PLANTACIÓN DE VERANO, CON VARIEDADES DE UN ALTO POTENCIAL DE PRODUCCIÓN, PRECOCIDAD Y ADPTACIÓN CLIMÁTICA).</t>
  </si>
  <si>
    <t>FECHA ESTIMADA  PRECIO VENTA</t>
  </si>
  <si>
    <t xml:space="preserve">FEBRERO </t>
  </si>
  <si>
    <t>NIVEL TECNOLÓGICO</t>
  </si>
  <si>
    <t>MEDIO</t>
  </si>
  <si>
    <t>PRECIO ESPERADO ($/Unidades)</t>
  </si>
  <si>
    <t>REGIÓN</t>
  </si>
  <si>
    <t>O'HIGGINS</t>
  </si>
  <si>
    <t>INGRESO ESPERADO, con IVA ($)</t>
  </si>
  <si>
    <t>AGENCIA DE ÁREA</t>
  </si>
  <si>
    <t>LITUECHE</t>
  </si>
  <si>
    <t>DESTINO PRODUCCION</t>
  </si>
  <si>
    <t>MERCADO INTERNO (FRESCO 50% Y AGROINDUSTRIA 50%)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</si>
  <si>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</si>
  <si>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</si>
  <si>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</si>
  <si>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</si>
  <si>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</si>
  <si>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</si>
  <si>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</si>
  <si>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</si>
  <si>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</si>
  <si>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</si>
  <si>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</si>
  <si>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</si>
  <si>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</si>
  <si>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TERMINO CAMELLONES</t>
  </si>
  <si>
    <t>JH</t>
  </si>
  <si>
    <t>NOVIEMBRE</t>
  </si>
  <si>
    <t>INSTALACIÓN CINTA DE RIEGO</t>
  </si>
  <si>
    <t>DICIEMBRE</t>
  </si>
  <si>
    <t>INSTALACIÓN MULCH PLÁSTICO</t>
  </si>
  <si>
    <t>ROMPER MULCH</t>
  </si>
  <si>
    <t>ENERO</t>
  </si>
  <si>
    <t>PLANTACIÓN</t>
  </si>
  <si>
    <t>LIMPIA MANUAL</t>
  </si>
  <si>
    <t>ANUAL</t>
  </si>
  <si>
    <t>CORTE DE ESTOLONES</t>
  </si>
  <si>
    <t>MARZO-DICIEMBRE</t>
  </si>
  <si>
    <t>PODA</t>
  </si>
  <si>
    <t>JULIO</t>
  </si>
  <si>
    <t>PODA FLORES</t>
  </si>
  <si>
    <t>FEBRERO-ABRIL</t>
  </si>
  <si>
    <t>APLICACIÓN DE AGROQUIMICOS</t>
  </si>
  <si>
    <t>SEPTIEMBRE-MAYO</t>
  </si>
  <si>
    <t>RIEGOS Y FERTIRIEGOS</t>
  </si>
  <si>
    <t>ENERO-ABRIL</t>
  </si>
  <si>
    <t>RECOLECCIÓN DE FRUTA</t>
  </si>
  <si>
    <t>SEPTIEMBRE-ABRIL</t>
  </si>
  <si>
    <t>ARMADO DE CAJAS</t>
  </si>
  <si>
    <t>Subtotal Jornadas Hombre</t>
  </si>
  <si>
    <t>JORNADAS ANIMAL</t>
  </si>
  <si>
    <t xml:space="preserve"> </t>
  </si>
  <si>
    <t>Subtotal Jornadas Animal</t>
  </si>
  <si>
    <t>MAQUINARIA</t>
  </si>
  <si>
    <t>SUBSOLADO</t>
  </si>
  <si>
    <t>HECTAREA</t>
  </si>
  <si>
    <t>OCTUBRE</t>
  </si>
  <si>
    <t>RASTRAJE</t>
  </si>
  <si>
    <t>ARADURA</t>
  </si>
  <si>
    <t>CONSTRUCCIÓN DE CAMELLONES</t>
  </si>
  <si>
    <t>Subtotal Costo Maquinaria</t>
  </si>
  <si>
    <t>INSUMOS</t>
  </si>
  <si>
    <t>Insumos</t>
  </si>
  <si>
    <t>Unidad (Kg/l/u)</t>
  </si>
  <si>
    <t>Cantidad (Kg/l/u)</t>
  </si>
  <si>
    <t>PLANTAS</t>
  </si>
  <si>
    <t>u</t>
  </si>
  <si>
    <t>FERTILIZANTE</t>
  </si>
  <si>
    <t>NITROFOSKA FOLIAR</t>
  </si>
  <si>
    <t>Lt</t>
  </si>
  <si>
    <t>ULTRASOL CRECIMIENTO NPK</t>
  </si>
  <si>
    <t>kg</t>
  </si>
  <si>
    <t>FRUTALIV BIOESTIMULANTE</t>
  </si>
  <si>
    <t>SEPTIEMBRE-DICIEMBRE</t>
  </si>
  <si>
    <t>ULTRASOL MULTIPROPOSITO (NPK)*</t>
  </si>
  <si>
    <t>SEPTIEMBRE-OCTUBRE</t>
  </si>
  <si>
    <t>ULTRASOL PRODUCCIÓN</t>
  </si>
  <si>
    <t>OCTUBRE-MARZO</t>
  </si>
  <si>
    <t>ACIDO FOSFÓRICO</t>
  </si>
  <si>
    <t>SEPTIEMBRE-MARZO</t>
  </si>
  <si>
    <t>FUNGICIDA</t>
  </si>
  <si>
    <t>ALIETTE 80% WP</t>
  </si>
  <si>
    <t>ENERO-MARZO</t>
  </si>
  <si>
    <t>RUKON 50 WP</t>
  </si>
  <si>
    <t>AMISTAR TOP</t>
  </si>
  <si>
    <t>DICIEMBRE-ENERO</t>
  </si>
  <si>
    <t>AZUFRE MOJABLE</t>
  </si>
  <si>
    <t>Kg</t>
  </si>
  <si>
    <t>OCTUBRE-ABRIL</t>
  </si>
  <si>
    <t>PHYTON 27</t>
  </si>
  <si>
    <t>INSECTICIDAS Y ACARICIDAS</t>
  </si>
  <si>
    <t>ACABAN 050 SC</t>
  </si>
  <si>
    <t>MAYO</t>
  </si>
  <si>
    <t>PUNTO 70 WP</t>
  </si>
  <si>
    <t>AGOSTO</t>
  </si>
  <si>
    <t>VERTIMEC 018 EC</t>
  </si>
  <si>
    <t>NOVIEMBRE-FEBRERO</t>
  </si>
  <si>
    <t>OTROS</t>
  </si>
  <si>
    <t>KELPAK</t>
  </si>
  <si>
    <t>FEBRERO</t>
  </si>
  <si>
    <t>RUKAM MIX BIOESTIMULANTE</t>
  </si>
  <si>
    <t>Subtotal Insumos</t>
  </si>
  <si>
    <t>Item</t>
  </si>
  <si>
    <t>ENERGÍA ELÉCTRICA</t>
  </si>
  <si>
    <t>kw</t>
  </si>
  <si>
    <t>DICIEMBRE-ABRIL</t>
  </si>
  <si>
    <t>POLIETILENO NEGRO 1,20 X 1000 (MULCH)</t>
  </si>
  <si>
    <t>ROLLO (1000 M)</t>
  </si>
  <si>
    <t>CINTA DE RIEGO  A 10 CM</t>
  </si>
  <si>
    <t>OTROS MATERIALES DE RIEGO</t>
  </si>
  <si>
    <t>BANDEJAS PLÁSTICAS 6,4 KG (REUTILIZABLES)</t>
  </si>
  <si>
    <t>MALLA ANTIHELADA (OPCIONAL)</t>
  </si>
  <si>
    <t>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</si>
  <si>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</si>
  <si>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</si>
  <si>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</si>
  <si>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</si>
  <si>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</si>
  <si>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</si>
  <si>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</si>
  <si>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</si>
  <si>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</si>
  <si>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3. Precio esperado por ventas corresponde a precio colocado en el domicilio del comprador y entregado al intermediario.</t>
  </si>
  <si>
    <t>4. Los insumos aplicados (tipo y dosis) son referenciales y deben correspoder al territorio en particular.</t>
  </si>
  <si>
    <t>5. El costo de la maquinaria incluye costo del operador, combustible y  arriendo de la maquinaria propiamente tal.</t>
  </si>
  <si>
    <t>6. El  costo de la mano de obra incluye impuestos e  imposiciones.</t>
  </si>
  <si>
    <t>7. Armado de cajas considera selección.</t>
  </si>
  <si>
    <t>8. Distancia de plantación es de 30 cm en la entre hilera y 25-30 cm sobre hilera.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</si>
  <si>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</si>
  <si>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</si>
  <si>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</si>
  <si>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</si>
  <si>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</si>
  <si>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</si>
  <si>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</si>
  <si>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</si>
  <si>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</si>
  <si>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</si>
  <si>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</si>
  <si>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</si>
  <si>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</si>
  <si>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t>SEPT 2023 - ABRIL 2024</t>
  </si>
  <si>
    <t>SEQUIA, HELADAS, PRECIO DE VENTA, COSTO MANO DE OBRA, NEMATODO DE LA FRUTILLA</t>
  </si>
  <si>
    <t>ROLLO (2700 M)</t>
  </si>
  <si>
    <t>ANÁLISIS DE SUELO (BASICO)</t>
  </si>
  <si>
    <t>2. Precio de Insumos corresponde a  precios  colocados en el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</si>
</sst>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7"/>
  </cellStyleXfs>
  <cellXfs count="164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wrapText="1"/>
    </xf>
    <xf numFmtId="49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1" xfId="0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left"/>
    </xf>
    <xf numFmtId="1" fontId="1" fillId="2" borderId="3" xfId="0" applyNumberFormat="1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left" vertical="center" wrapText="1"/>
    </xf>
    <xf numFmtId="49" fontId="4" fillId="2" borderId="31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wrapText="1"/>
    </xf>
    <xf numFmtId="49" fontId="1" fillId="2" borderId="31" xfId="0" applyNumberFormat="1" applyFont="1" applyFill="1" applyBorder="1" applyAlignment="1">
      <alignment vertical="top" wrapText="1"/>
    </xf>
    <xf numFmtId="49" fontId="1" fillId="2" borderId="31" xfId="0" applyNumberFormat="1" applyFont="1" applyFill="1" applyBorder="1" applyAlignment="1">
      <alignment horizontal="right" vertical="top" wrapText="1"/>
    </xf>
    <xf numFmtId="49" fontId="1" fillId="2" borderId="31" xfId="0" applyNumberFormat="1" applyFont="1" applyFill="1" applyBorder="1" applyAlignment="1">
      <alignment horizontal="right" vertical="top"/>
    </xf>
    <xf numFmtId="3" fontId="1" fillId="2" borderId="31" xfId="0" applyNumberFormat="1" applyFont="1" applyFill="1" applyBorder="1" applyAlignment="1">
      <alignment horizontal="right"/>
    </xf>
    <xf numFmtId="166" fontId="1" fillId="2" borderId="31" xfId="0" applyNumberFormat="1" applyFont="1" applyFill="1" applyBorder="1" applyAlignment="1">
      <alignment horizontal="right" vertical="top"/>
    </xf>
    <xf numFmtId="49" fontId="1" fillId="2" borderId="31" xfId="0" applyNumberFormat="1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166" fontId="1" fillId="2" borderId="31" xfId="0" applyNumberFormat="1" applyFont="1" applyFill="1" applyBorder="1" applyAlignment="1">
      <alignment horizontal="right" vertical="top" wrapText="1"/>
    </xf>
    <xf numFmtId="49" fontId="1" fillId="2" borderId="31" xfId="0" applyNumberFormat="1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center" wrapText="1"/>
    </xf>
    <xf numFmtId="0" fontId="1" fillId="2" borderId="31" xfId="0" applyNumberFormat="1" applyFont="1" applyFill="1" applyBorder="1" applyAlignment="1">
      <alignment horizontal="center" wrapText="1"/>
    </xf>
    <xf numFmtId="49" fontId="2" fillId="3" borderId="31" xfId="0" applyNumberFormat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1" fillId="2" borderId="36" xfId="0" applyFont="1" applyFill="1" applyBorder="1"/>
    <xf numFmtId="0" fontId="1" fillId="2" borderId="36" xfId="0" applyFont="1" applyFill="1" applyBorder="1" applyAlignment="1">
      <alignment horizontal="right"/>
    </xf>
    <xf numFmtId="0" fontId="1" fillId="2" borderId="8" xfId="0" applyFont="1" applyFill="1" applyBorder="1"/>
    <xf numFmtId="0" fontId="1" fillId="2" borderId="38" xfId="0" applyFont="1" applyFill="1" applyBorder="1" applyAlignment="1">
      <alignment vertical="top"/>
    </xf>
    <xf numFmtId="17" fontId="8" fillId="0" borderId="31" xfId="1" applyNumberFormat="1" applyFont="1" applyBorder="1" applyAlignment="1">
      <alignment horizontal="right" vertical="top"/>
    </xf>
    <xf numFmtId="0" fontId="1" fillId="2" borderId="37" xfId="0" applyFont="1" applyFill="1" applyBorder="1" applyAlignment="1">
      <alignment wrapText="1"/>
    </xf>
    <xf numFmtId="14" fontId="1" fillId="2" borderId="37" xfId="0" applyNumberFormat="1" applyFont="1" applyFill="1" applyBorder="1"/>
    <xf numFmtId="0" fontId="1" fillId="2" borderId="2" xfId="0" applyFont="1" applyFill="1" applyBorder="1"/>
    <xf numFmtId="0" fontId="1" fillId="2" borderId="37" xfId="0" applyFont="1" applyFill="1" applyBorder="1"/>
    <xf numFmtId="0" fontId="1" fillId="2" borderId="37" xfId="0" applyFont="1" applyFill="1" applyBorder="1" applyAlignment="1">
      <alignment horizontal="right" wrapText="1"/>
    </xf>
    <xf numFmtId="0" fontId="1" fillId="2" borderId="4" xfId="0" applyFont="1" applyFill="1" applyBorder="1"/>
    <xf numFmtId="0" fontId="1" fillId="2" borderId="40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right"/>
    </xf>
    <xf numFmtId="49" fontId="7" fillId="5" borderId="31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right" vertical="center"/>
    </xf>
    <xf numFmtId="49" fontId="7" fillId="3" borderId="31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vertical="center"/>
    </xf>
    <xf numFmtId="3" fontId="1" fillId="2" borderId="31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1" fillId="2" borderId="43" xfId="0" applyFont="1" applyFill="1" applyBorder="1"/>
    <xf numFmtId="0" fontId="1" fillId="2" borderId="32" xfId="0" applyFont="1" applyFill="1" applyBorder="1"/>
    <xf numFmtId="3" fontId="1" fillId="2" borderId="32" xfId="0" applyNumberFormat="1" applyFont="1" applyFill="1" applyBorder="1"/>
    <xf numFmtId="3" fontId="1" fillId="2" borderId="32" xfId="0" applyNumberFormat="1" applyFont="1" applyFill="1" applyBorder="1" applyAlignment="1">
      <alignment horizontal="right"/>
    </xf>
    <xf numFmtId="49" fontId="7" fillId="5" borderId="44" xfId="0" applyNumberFormat="1" applyFont="1" applyFill="1" applyBorder="1" applyAlignment="1">
      <alignment vertical="center"/>
    </xf>
    <xf numFmtId="0" fontId="1" fillId="0" borderId="7" xfId="0" applyNumberFormat="1" applyFont="1" applyBorder="1"/>
    <xf numFmtId="0" fontId="1" fillId="2" borderId="32" xfId="0" applyFont="1" applyFill="1" applyBorder="1" applyAlignment="1">
      <alignment horizontal="center"/>
    </xf>
    <xf numFmtId="0" fontId="5" fillId="2" borderId="8" xfId="0" applyFont="1" applyFill="1" applyBorder="1"/>
    <xf numFmtId="49" fontId="5" fillId="9" borderId="31" xfId="0" applyNumberFormat="1" applyFont="1" applyFill="1" applyBorder="1" applyAlignment="1">
      <alignment horizontal="left" vertical="center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5" fillId="0" borderId="0" xfId="0" applyFont="1"/>
    <xf numFmtId="0" fontId="2" fillId="3" borderId="31" xfId="0" applyFont="1" applyFill="1" applyBorder="1" applyAlignment="1">
      <alignment horizontal="right" vertical="center"/>
    </xf>
    <xf numFmtId="3" fontId="1" fillId="0" borderId="0" xfId="0" applyNumberFormat="1" applyFont="1"/>
    <xf numFmtId="3" fontId="1" fillId="2" borderId="43" xfId="0" applyNumberFormat="1" applyFont="1" applyFill="1" applyBorder="1"/>
    <xf numFmtId="3" fontId="1" fillId="2" borderId="43" xfId="0" applyNumberFormat="1" applyFont="1" applyFill="1" applyBorder="1" applyAlignment="1">
      <alignment horizontal="right"/>
    </xf>
    <xf numFmtId="49" fontId="1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49" fontId="4" fillId="2" borderId="21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23" xfId="0" applyFont="1" applyFill="1" applyBorder="1"/>
    <xf numFmtId="49" fontId="1" fillId="2" borderId="24" xfId="0" applyNumberFormat="1" applyFont="1" applyFill="1" applyBorder="1" applyAlignment="1">
      <alignment vertical="center"/>
    </xf>
    <xf numFmtId="0" fontId="1" fillId="2" borderId="7" xfId="0" applyFont="1" applyFill="1" applyBorder="1"/>
    <xf numFmtId="0" fontId="1" fillId="2" borderId="25" xfId="0" applyFont="1" applyFill="1" applyBorder="1"/>
    <xf numFmtId="49" fontId="1" fillId="2" borderId="26" xfId="0" applyNumberFormat="1" applyFont="1" applyFill="1" applyBorder="1" applyAlignment="1">
      <alignment vertical="center"/>
    </xf>
    <xf numFmtId="0" fontId="1" fillId="2" borderId="27" xfId="0" applyFont="1" applyFill="1" applyBorder="1"/>
    <xf numFmtId="0" fontId="1" fillId="2" borderId="28" xfId="0" applyFont="1" applyFill="1" applyBorder="1"/>
    <xf numFmtId="0" fontId="1" fillId="8" borderId="35" xfId="0" applyFont="1" applyFill="1" applyBorder="1"/>
    <xf numFmtId="0" fontId="1" fillId="6" borderId="7" xfId="0" applyFont="1" applyFill="1" applyBorder="1"/>
    <xf numFmtId="49" fontId="4" fillId="7" borderId="45" xfId="0" applyNumberFormat="1" applyFont="1" applyFill="1" applyBorder="1" applyAlignment="1">
      <alignment vertical="center"/>
    </xf>
    <xf numFmtId="49" fontId="4" fillId="7" borderId="41" xfId="0" applyNumberFormat="1" applyFont="1" applyFill="1" applyBorder="1" applyAlignment="1">
      <alignment horizontal="center" vertical="center"/>
    </xf>
    <xf numFmtId="49" fontId="1" fillId="7" borderId="46" xfId="0" applyNumberFormat="1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9" fontId="1" fillId="2" borderId="17" xfId="0" applyNumberFormat="1" applyFont="1" applyFill="1" applyBorder="1"/>
    <xf numFmtId="165" fontId="4" fillId="2" borderId="3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vertical="center"/>
    </xf>
    <xf numFmtId="165" fontId="4" fillId="7" borderId="19" xfId="0" applyNumberFormat="1" applyFont="1" applyFill="1" applyBorder="1" applyAlignment="1">
      <alignment vertical="center"/>
    </xf>
    <xf numFmtId="9" fontId="4" fillId="7" borderId="20" xfId="0" applyNumberFormat="1" applyFont="1" applyFill="1" applyBorder="1" applyAlignment="1">
      <alignment vertical="center"/>
    </xf>
    <xf numFmtId="49" fontId="4" fillId="7" borderId="29" xfId="0" applyNumberFormat="1" applyFont="1" applyFill="1" applyBorder="1" applyAlignment="1">
      <alignment vertical="center"/>
    </xf>
    <xf numFmtId="3" fontId="4" fillId="7" borderId="30" xfId="0" applyNumberFormat="1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right" vertical="center"/>
    </xf>
    <xf numFmtId="165" fontId="4" fillId="7" borderId="20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5" fillId="9" borderId="31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left"/>
    </xf>
    <xf numFmtId="49" fontId="1" fillId="9" borderId="31" xfId="0" applyNumberFormat="1" applyFont="1" applyFill="1" applyBorder="1" applyAlignment="1">
      <alignment horizontal="left"/>
    </xf>
    <xf numFmtId="49" fontId="1" fillId="9" borderId="31" xfId="0" applyNumberFormat="1" applyFont="1" applyFill="1" applyBorder="1" applyAlignment="1">
      <alignment horizontal="center"/>
    </xf>
    <xf numFmtId="0" fontId="1" fillId="9" borderId="31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49" fontId="1" fillId="2" borderId="31" xfId="0" applyNumberFormat="1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49" fontId="9" fillId="3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11" fillId="8" borderId="33" xfId="0" applyNumberFormat="1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3" xfId="0" applyNumberFormat="1" applyFont="1" applyFill="1" applyBorder="1" applyAlignment="1">
      <alignment vertical="center"/>
    </xf>
    <xf numFmtId="0" fontId="4" fillId="8" borderId="34" xfId="0" applyFont="1" applyFill="1" applyBorder="1" applyAlignment="1">
      <alignment vertical="center"/>
    </xf>
    <xf numFmtId="0" fontId="0" fillId="2" borderId="47" xfId="0" applyFont="1" applyFill="1" applyBorder="1" applyAlignment="1"/>
    <xf numFmtId="49" fontId="12" fillId="3" borderId="48" xfId="0" applyNumberFormat="1" applyFont="1" applyFill="1" applyBorder="1" applyAlignment="1">
      <alignment vertical="center" wrapText="1"/>
    </xf>
    <xf numFmtId="49" fontId="13" fillId="2" borderId="3" xfId="0" applyNumberFormat="1" applyFont="1" applyFill="1" applyBorder="1" applyAlignment="1">
      <alignment horizontal="right"/>
    </xf>
    <xf numFmtId="0" fontId="13" fillId="2" borderId="49" xfId="0" applyFont="1" applyFill="1" applyBorder="1" applyAlignment="1"/>
    <xf numFmtId="49" fontId="14" fillId="3" borderId="3" xfId="0" applyNumberFormat="1" applyFont="1" applyFill="1" applyBorder="1" applyAlignment="1">
      <alignment wrapText="1"/>
    </xf>
    <xf numFmtId="0" fontId="14" fillId="4" borderId="3" xfId="0" applyFont="1" applyFill="1" applyBorder="1" applyAlignment="1">
      <alignment wrapText="1"/>
    </xf>
    <xf numFmtId="3" fontId="13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3" fontId="1" fillId="2" borderId="3" xfId="0" applyNumberFormat="1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3" fontId="1" fillId="2" borderId="31" xfId="0" applyNumberFormat="1" applyFont="1" applyFill="1" applyBorder="1" applyAlignment="1">
      <alignment horizontal="right" wrapText="1"/>
    </xf>
    <xf numFmtId="3" fontId="2" fillId="3" borderId="31" xfId="0" applyNumberFormat="1" applyFont="1" applyFill="1" applyBorder="1" applyAlignment="1">
      <alignment horizontal="right" vertical="center"/>
    </xf>
    <xf numFmtId="0" fontId="1" fillId="9" borderId="31" xfId="0" applyFont="1" applyFill="1" applyBorder="1" applyAlignment="1">
      <alignment horizontal="right" vertical="center" wrapText="1"/>
    </xf>
    <xf numFmtId="3" fontId="1" fillId="9" borderId="31" xfId="0" applyNumberFormat="1" applyFont="1" applyFill="1" applyBorder="1" applyAlignment="1">
      <alignment horizontal="right"/>
    </xf>
    <xf numFmtId="3" fontId="5" fillId="2" borderId="31" xfId="0" applyNumberFormat="1" applyFont="1" applyFill="1" applyBorder="1" applyAlignment="1">
      <alignment horizontal="right"/>
    </xf>
    <xf numFmtId="3" fontId="5" fillId="9" borderId="31" xfId="0" applyNumberFormat="1" applyFont="1" applyFill="1" applyBorder="1" applyAlignment="1">
      <alignment horizontal="right" vertical="center" wrapText="1"/>
    </xf>
    <xf numFmtId="49" fontId="12" fillId="5" borderId="9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164" fontId="12" fillId="5" borderId="11" xfId="0" applyNumberFormat="1" applyFont="1" applyFill="1" applyBorder="1" applyAlignment="1">
      <alignment vertical="center"/>
    </xf>
    <xf numFmtId="49" fontId="12" fillId="3" borderId="12" xfId="0" applyNumberFormat="1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164" fontId="12" fillId="3" borderId="13" xfId="0" applyNumberFormat="1" applyFont="1" applyFill="1" applyBorder="1" applyAlignment="1">
      <alignment vertical="center"/>
    </xf>
    <xf numFmtId="49" fontId="12" fillId="5" borderId="12" xfId="0" applyNumberFormat="1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164" fontId="12" fillId="5" borderId="13" xfId="0" applyNumberFormat="1" applyFont="1" applyFill="1" applyBorder="1" applyAlignment="1">
      <alignment vertical="center"/>
    </xf>
    <xf numFmtId="49" fontId="12" fillId="5" borderId="14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4" fontId="12" fillId="10" borderId="5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</xdr:row>
      <xdr:rowOff>28575</xdr:rowOff>
    </xdr:from>
    <xdr:to>
      <xdr:col>6</xdr:col>
      <xdr:colOff>1145778</xdr:colOff>
      <xdr:row>7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219075"/>
          <a:ext cx="7422754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6"/>
  <sheetViews>
    <sheetView showGridLines="0" tabSelected="1" zoomScale="190" zoomScaleNormal="190" workbookViewId="0">
      <selection activeCell="C9" sqref="C9"/>
    </sheetView>
  </sheetViews>
  <sheetFormatPr baseColWidth="10" defaultColWidth="10.85546875" defaultRowHeight="11.25" customHeight="1" x14ac:dyDescent="0.25"/>
  <cols>
    <col min="1" max="1" width="5.28515625" style="32" customWidth="1"/>
    <col min="2" max="2" width="34.42578125" style="32" customWidth="1"/>
    <col min="3" max="3" width="20.140625" style="32" customWidth="1"/>
    <col min="4" max="4" width="8.140625" style="32" customWidth="1"/>
    <col min="5" max="5" width="17.5703125" style="32" customWidth="1"/>
    <col min="6" max="6" width="13.85546875" style="32" customWidth="1"/>
    <col min="7" max="7" width="18" style="117" customWidth="1"/>
    <col min="8" max="255" width="10.85546875" style="32" customWidth="1"/>
    <col min="256" max="16384" width="10.85546875" style="33"/>
  </cols>
  <sheetData>
    <row r="1" spans="1:255" ht="15" customHeight="1" x14ac:dyDescent="0.25">
      <c r="A1" s="30"/>
      <c r="B1" s="30"/>
      <c r="C1" s="30"/>
      <c r="D1" s="30"/>
      <c r="E1" s="30"/>
      <c r="F1" s="30"/>
      <c r="G1" s="31"/>
    </row>
    <row r="2" spans="1:255" ht="15" customHeight="1" x14ac:dyDescent="0.25">
      <c r="A2" s="30"/>
      <c r="B2" s="30"/>
      <c r="C2" s="30"/>
      <c r="D2" s="30"/>
      <c r="E2" s="30"/>
      <c r="F2" s="30"/>
      <c r="G2" s="31"/>
    </row>
    <row r="3" spans="1:255" ht="15" customHeight="1" x14ac:dyDescent="0.25">
      <c r="A3" s="30"/>
      <c r="B3" s="30"/>
      <c r="C3" s="30"/>
      <c r="D3" s="30"/>
      <c r="E3" s="30"/>
      <c r="F3" s="30"/>
      <c r="G3" s="31"/>
    </row>
    <row r="4" spans="1:255" ht="15" customHeight="1" x14ac:dyDescent="0.25">
      <c r="A4" s="30"/>
      <c r="B4" s="30"/>
      <c r="C4" s="30"/>
      <c r="D4" s="30"/>
      <c r="E4" s="30"/>
      <c r="F4" s="30"/>
      <c r="G4" s="31"/>
    </row>
    <row r="5" spans="1:255" ht="15" customHeight="1" x14ac:dyDescent="0.25">
      <c r="A5" s="30"/>
      <c r="B5" s="30"/>
      <c r="C5" s="30"/>
      <c r="D5" s="30"/>
      <c r="E5" s="30"/>
      <c r="F5" s="30"/>
      <c r="G5" s="31"/>
    </row>
    <row r="6" spans="1:255" ht="15" customHeight="1" x14ac:dyDescent="0.25">
      <c r="A6" s="30"/>
      <c r="B6" s="30"/>
      <c r="C6" s="30"/>
      <c r="D6" s="30"/>
      <c r="E6" s="30"/>
      <c r="F6" s="30"/>
      <c r="G6" s="31"/>
    </row>
    <row r="7" spans="1:255" ht="15" customHeight="1" x14ac:dyDescent="0.25">
      <c r="A7" s="30"/>
      <c r="B7" s="30"/>
      <c r="C7" s="30"/>
      <c r="D7" s="30"/>
      <c r="E7" s="30"/>
      <c r="F7" s="30"/>
      <c r="G7" s="31"/>
    </row>
    <row r="8" spans="1:255" ht="15" customHeight="1" x14ac:dyDescent="0.25">
      <c r="A8" s="30"/>
      <c r="B8" s="34"/>
      <c r="C8" s="34"/>
      <c r="D8" s="30"/>
      <c r="E8" s="34"/>
      <c r="F8" s="34"/>
      <c r="G8" s="35"/>
    </row>
    <row r="9" spans="1:255" s="142" customFormat="1" ht="12" customHeight="1" x14ac:dyDescent="0.25">
      <c r="A9" s="134"/>
      <c r="B9" s="135" t="s">
        <v>0</v>
      </c>
      <c r="C9" s="136" t="s">
        <v>1</v>
      </c>
      <c r="D9" s="137"/>
      <c r="E9" s="138" t="s">
        <v>2</v>
      </c>
      <c r="F9" s="139"/>
      <c r="G9" s="140">
        <v>55000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</row>
    <row r="10" spans="1:255" ht="90" customHeight="1" x14ac:dyDescent="0.25">
      <c r="A10" s="36"/>
      <c r="B10" s="15" t="s">
        <v>3</v>
      </c>
      <c r="C10" s="16" t="s">
        <v>4</v>
      </c>
      <c r="D10" s="37"/>
      <c r="E10" s="123" t="s">
        <v>5</v>
      </c>
      <c r="F10" s="124"/>
      <c r="G10" s="17" t="s">
        <v>6</v>
      </c>
    </row>
    <row r="11" spans="1:255" ht="18" customHeight="1" x14ac:dyDescent="0.25">
      <c r="A11" s="36"/>
      <c r="B11" s="15" t="s">
        <v>7</v>
      </c>
      <c r="C11" s="17" t="s">
        <v>8</v>
      </c>
      <c r="D11" s="37"/>
      <c r="E11" s="123" t="s">
        <v>9</v>
      </c>
      <c r="F11" s="124"/>
      <c r="G11" s="19">
        <v>650</v>
      </c>
    </row>
    <row r="12" spans="1:255" ht="11.25" customHeight="1" x14ac:dyDescent="0.25">
      <c r="A12" s="36"/>
      <c r="B12" s="15" t="s">
        <v>10</v>
      </c>
      <c r="C12" s="16" t="s">
        <v>11</v>
      </c>
      <c r="D12" s="37"/>
      <c r="E12" s="20" t="s">
        <v>12</v>
      </c>
      <c r="F12" s="21"/>
      <c r="G12" s="22">
        <f>G9*G11</f>
        <v>35750000</v>
      </c>
    </row>
    <row r="13" spans="1:255" ht="36.75" customHeight="1" x14ac:dyDescent="0.25">
      <c r="A13" s="36"/>
      <c r="B13" s="15" t="s">
        <v>13</v>
      </c>
      <c r="C13" s="17" t="s">
        <v>14</v>
      </c>
      <c r="D13" s="37"/>
      <c r="E13" s="123" t="s">
        <v>15</v>
      </c>
      <c r="F13" s="124"/>
      <c r="G13" s="16" t="s">
        <v>16</v>
      </c>
    </row>
    <row r="14" spans="1:255" ht="13.5" customHeight="1" x14ac:dyDescent="0.25">
      <c r="A14" s="36"/>
      <c r="B14" s="15" t="s">
        <v>17</v>
      </c>
      <c r="C14" s="17" t="s">
        <v>18</v>
      </c>
      <c r="D14" s="37"/>
      <c r="E14" s="123" t="s">
        <v>19</v>
      </c>
      <c r="F14" s="124"/>
      <c r="G14" s="17" t="s">
        <v>146</v>
      </c>
    </row>
    <row r="15" spans="1:255" ht="63.75" x14ac:dyDescent="0.25">
      <c r="A15" s="36"/>
      <c r="B15" s="15" t="s">
        <v>20</v>
      </c>
      <c r="C15" s="38">
        <v>44927</v>
      </c>
      <c r="D15" s="37"/>
      <c r="E15" s="125" t="s">
        <v>21</v>
      </c>
      <c r="F15" s="126"/>
      <c r="G15" s="16" t="s">
        <v>147</v>
      </c>
    </row>
    <row r="16" spans="1:255" ht="12" customHeight="1" x14ac:dyDescent="0.25">
      <c r="A16" s="30"/>
      <c r="B16" s="39"/>
      <c r="C16" s="40"/>
      <c r="D16" s="41"/>
      <c r="E16" s="42"/>
      <c r="F16" s="42"/>
      <c r="G16" s="43"/>
    </row>
    <row r="17" spans="1:7" ht="12" customHeight="1" x14ac:dyDescent="0.25">
      <c r="A17" s="44"/>
      <c r="B17" s="127" t="s">
        <v>22</v>
      </c>
      <c r="C17" s="128"/>
      <c r="D17" s="128"/>
      <c r="E17" s="128"/>
      <c r="F17" s="128"/>
      <c r="G17" s="128"/>
    </row>
    <row r="18" spans="1:7" ht="12" customHeight="1" x14ac:dyDescent="0.25">
      <c r="A18" s="30"/>
      <c r="B18" s="45"/>
      <c r="C18" s="46"/>
      <c r="D18" s="46"/>
      <c r="E18" s="46"/>
      <c r="F18" s="47"/>
      <c r="G18" s="48"/>
    </row>
    <row r="19" spans="1:7" ht="12" customHeight="1" x14ac:dyDescent="0.25">
      <c r="A19" s="36"/>
      <c r="B19" s="49" t="s">
        <v>23</v>
      </c>
      <c r="C19" s="50"/>
      <c r="D19" s="51"/>
      <c r="E19" s="51"/>
      <c r="F19" s="51"/>
      <c r="G19" s="52"/>
    </row>
    <row r="20" spans="1:7" ht="24" customHeight="1" x14ac:dyDescent="0.25">
      <c r="A20" s="44"/>
      <c r="B20" s="53" t="s">
        <v>24</v>
      </c>
      <c r="C20" s="54" t="s">
        <v>25</v>
      </c>
      <c r="D20" s="54" t="s">
        <v>26</v>
      </c>
      <c r="E20" s="54" t="s">
        <v>27</v>
      </c>
      <c r="F20" s="54" t="s">
        <v>28</v>
      </c>
      <c r="G20" s="54" t="s">
        <v>29</v>
      </c>
    </row>
    <row r="21" spans="1:7" ht="12.75" customHeight="1" x14ac:dyDescent="0.25">
      <c r="A21" s="44"/>
      <c r="B21" s="14" t="s">
        <v>30</v>
      </c>
      <c r="C21" s="1" t="s">
        <v>31</v>
      </c>
      <c r="D21" s="4">
        <v>28</v>
      </c>
      <c r="E21" s="1" t="s">
        <v>32</v>
      </c>
      <c r="F21" s="143">
        <v>30000</v>
      </c>
      <c r="G21" s="143">
        <f>D21*F21</f>
        <v>840000</v>
      </c>
    </row>
    <row r="22" spans="1:7" ht="12.75" customHeight="1" x14ac:dyDescent="0.25">
      <c r="A22" s="44"/>
      <c r="B22" s="14" t="s">
        <v>33</v>
      </c>
      <c r="C22" s="1" t="s">
        <v>31</v>
      </c>
      <c r="D22" s="4">
        <v>10</v>
      </c>
      <c r="E22" s="1" t="s">
        <v>34</v>
      </c>
      <c r="F22" s="143">
        <v>30000</v>
      </c>
      <c r="G22" s="143">
        <f t="shared" ref="G22:G33" si="0">D22*F22</f>
        <v>300000</v>
      </c>
    </row>
    <row r="23" spans="1:7" ht="12.75" customHeight="1" x14ac:dyDescent="0.25">
      <c r="A23" s="44"/>
      <c r="B23" s="14" t="s">
        <v>35</v>
      </c>
      <c r="C23" s="1" t="s">
        <v>31</v>
      </c>
      <c r="D23" s="11">
        <v>33</v>
      </c>
      <c r="E23" s="1" t="s">
        <v>34</v>
      </c>
      <c r="F23" s="143">
        <v>30000</v>
      </c>
      <c r="G23" s="143">
        <f t="shared" si="0"/>
        <v>990000</v>
      </c>
    </row>
    <row r="24" spans="1:7" ht="12.75" customHeight="1" x14ac:dyDescent="0.25">
      <c r="A24" s="44"/>
      <c r="B24" s="14" t="s">
        <v>36</v>
      </c>
      <c r="C24" s="1" t="s">
        <v>31</v>
      </c>
      <c r="D24" s="4">
        <v>4</v>
      </c>
      <c r="E24" s="1" t="s">
        <v>37</v>
      </c>
      <c r="F24" s="143">
        <v>30000</v>
      </c>
      <c r="G24" s="143">
        <f t="shared" si="0"/>
        <v>120000</v>
      </c>
    </row>
    <row r="25" spans="1:7" ht="12.75" customHeight="1" x14ac:dyDescent="0.25">
      <c r="A25" s="44"/>
      <c r="B25" s="14" t="s">
        <v>38</v>
      </c>
      <c r="C25" s="1" t="s">
        <v>31</v>
      </c>
      <c r="D25" s="4">
        <v>65</v>
      </c>
      <c r="E25" s="1" t="s">
        <v>37</v>
      </c>
      <c r="F25" s="143">
        <v>30000</v>
      </c>
      <c r="G25" s="143">
        <f t="shared" si="0"/>
        <v>1950000</v>
      </c>
    </row>
    <row r="26" spans="1:7" ht="12.75" customHeight="1" x14ac:dyDescent="0.25">
      <c r="A26" s="44"/>
      <c r="B26" s="14" t="s">
        <v>39</v>
      </c>
      <c r="C26" s="1" t="s">
        <v>31</v>
      </c>
      <c r="D26" s="11">
        <v>12</v>
      </c>
      <c r="E26" s="1" t="s">
        <v>40</v>
      </c>
      <c r="F26" s="143">
        <v>30000</v>
      </c>
      <c r="G26" s="143">
        <f t="shared" si="0"/>
        <v>360000</v>
      </c>
    </row>
    <row r="27" spans="1:7" ht="12.75" customHeight="1" x14ac:dyDescent="0.25">
      <c r="A27" s="44"/>
      <c r="B27" s="14" t="s">
        <v>41</v>
      </c>
      <c r="C27" s="1" t="s">
        <v>31</v>
      </c>
      <c r="D27" s="4">
        <v>10</v>
      </c>
      <c r="E27" s="1" t="s">
        <v>42</v>
      </c>
      <c r="F27" s="143">
        <v>30000</v>
      </c>
      <c r="G27" s="143">
        <f t="shared" si="0"/>
        <v>300000</v>
      </c>
    </row>
    <row r="28" spans="1:7" ht="12.75" customHeight="1" x14ac:dyDescent="0.25">
      <c r="A28" s="44"/>
      <c r="B28" s="14" t="s">
        <v>43</v>
      </c>
      <c r="C28" s="1" t="s">
        <v>31</v>
      </c>
      <c r="D28" s="4">
        <v>20</v>
      </c>
      <c r="E28" s="1" t="s">
        <v>44</v>
      </c>
      <c r="F28" s="143">
        <v>30000</v>
      </c>
      <c r="G28" s="143">
        <f t="shared" si="0"/>
        <v>600000</v>
      </c>
    </row>
    <row r="29" spans="1:7" ht="12.75" customHeight="1" x14ac:dyDescent="0.25">
      <c r="A29" s="44"/>
      <c r="B29" s="14" t="s">
        <v>45</v>
      </c>
      <c r="C29" s="1" t="s">
        <v>31</v>
      </c>
      <c r="D29" s="11">
        <v>10</v>
      </c>
      <c r="E29" s="1" t="s">
        <v>46</v>
      </c>
      <c r="F29" s="143">
        <v>30000</v>
      </c>
      <c r="G29" s="143">
        <f t="shared" si="0"/>
        <v>300000</v>
      </c>
    </row>
    <row r="30" spans="1:7" ht="12.75" customHeight="1" x14ac:dyDescent="0.25">
      <c r="A30" s="44"/>
      <c r="B30" s="14" t="s">
        <v>47</v>
      </c>
      <c r="C30" s="1" t="s">
        <v>31</v>
      </c>
      <c r="D30" s="4">
        <v>40</v>
      </c>
      <c r="E30" s="1" t="s">
        <v>48</v>
      </c>
      <c r="F30" s="143">
        <v>30000</v>
      </c>
      <c r="G30" s="143">
        <f t="shared" si="0"/>
        <v>1200000</v>
      </c>
    </row>
    <row r="31" spans="1:7" ht="12.75" x14ac:dyDescent="0.25">
      <c r="A31" s="44"/>
      <c r="B31" s="14" t="s">
        <v>49</v>
      </c>
      <c r="C31" s="1" t="s">
        <v>31</v>
      </c>
      <c r="D31" s="4">
        <v>48</v>
      </c>
      <c r="E31" s="1" t="s">
        <v>50</v>
      </c>
      <c r="F31" s="143">
        <v>30000</v>
      </c>
      <c r="G31" s="143">
        <f t="shared" si="0"/>
        <v>1440000</v>
      </c>
    </row>
    <row r="32" spans="1:7" ht="12.75" customHeight="1" x14ac:dyDescent="0.25">
      <c r="A32" s="44"/>
      <c r="B32" s="14" t="s">
        <v>51</v>
      </c>
      <c r="C32" s="1" t="s">
        <v>31</v>
      </c>
      <c r="D32" s="4">
        <v>185</v>
      </c>
      <c r="E32" s="1" t="s">
        <v>52</v>
      </c>
      <c r="F32" s="143">
        <v>30000</v>
      </c>
      <c r="G32" s="143">
        <f t="shared" si="0"/>
        <v>5550000</v>
      </c>
    </row>
    <row r="33" spans="1:7" ht="12.75" customHeight="1" x14ac:dyDescent="0.25">
      <c r="A33" s="44"/>
      <c r="B33" s="14" t="s">
        <v>53</v>
      </c>
      <c r="C33" s="1" t="s">
        <v>31</v>
      </c>
      <c r="D33" s="4">
        <v>70</v>
      </c>
      <c r="E33" s="1" t="s">
        <v>52</v>
      </c>
      <c r="F33" s="143">
        <v>30000</v>
      </c>
      <c r="G33" s="143">
        <f t="shared" si="0"/>
        <v>2100000</v>
      </c>
    </row>
    <row r="34" spans="1:7" ht="12.75" customHeight="1" x14ac:dyDescent="0.25">
      <c r="A34" s="44"/>
      <c r="B34" s="2" t="s">
        <v>54</v>
      </c>
      <c r="C34" s="3"/>
      <c r="D34" s="3"/>
      <c r="E34" s="3"/>
      <c r="F34" s="144"/>
      <c r="G34" s="145">
        <f>SUM(G21:G33)</f>
        <v>16050000</v>
      </c>
    </row>
    <row r="35" spans="1:7" ht="12" customHeight="1" x14ac:dyDescent="0.25">
      <c r="A35" s="30"/>
      <c r="B35" s="45"/>
      <c r="C35" s="47"/>
      <c r="D35" s="47"/>
      <c r="E35" s="47"/>
      <c r="F35" s="55"/>
      <c r="G35" s="56"/>
    </row>
    <row r="36" spans="1:7" ht="12" customHeight="1" x14ac:dyDescent="0.25">
      <c r="A36" s="36"/>
      <c r="B36" s="49" t="s">
        <v>55</v>
      </c>
      <c r="C36" s="57"/>
      <c r="D36" s="58"/>
      <c r="E36" s="58"/>
      <c r="F36" s="59"/>
      <c r="G36" s="60"/>
    </row>
    <row r="37" spans="1:7" ht="24" customHeight="1" x14ac:dyDescent="0.25">
      <c r="A37" s="36"/>
      <c r="B37" s="61" t="s">
        <v>24</v>
      </c>
      <c r="C37" s="62" t="s">
        <v>25</v>
      </c>
      <c r="D37" s="62" t="s">
        <v>26</v>
      </c>
      <c r="E37" s="61" t="s">
        <v>56</v>
      </c>
      <c r="F37" s="62" t="s">
        <v>28</v>
      </c>
      <c r="G37" s="61" t="s">
        <v>29</v>
      </c>
    </row>
    <row r="38" spans="1:7" ht="12" customHeight="1" x14ac:dyDescent="0.25">
      <c r="A38" s="36"/>
      <c r="B38" s="63"/>
      <c r="C38" s="64" t="s">
        <v>56</v>
      </c>
      <c r="D38" s="64" t="s">
        <v>56</v>
      </c>
      <c r="E38" s="64" t="s">
        <v>56</v>
      </c>
      <c r="F38" s="65" t="s">
        <v>56</v>
      </c>
      <c r="G38" s="66"/>
    </row>
    <row r="39" spans="1:7" ht="12" customHeight="1" x14ac:dyDescent="0.25">
      <c r="A39" s="36"/>
      <c r="B39" s="26" t="s">
        <v>57</v>
      </c>
      <c r="C39" s="27"/>
      <c r="D39" s="27"/>
      <c r="E39" s="27"/>
      <c r="F39" s="67"/>
      <c r="G39" s="28">
        <f>+G38</f>
        <v>0</v>
      </c>
    </row>
    <row r="40" spans="1:7" ht="12" customHeight="1" x14ac:dyDescent="0.25">
      <c r="A40" s="30"/>
      <c r="B40" s="68"/>
      <c r="C40" s="69"/>
      <c r="D40" s="69"/>
      <c r="E40" s="69"/>
      <c r="F40" s="70"/>
      <c r="G40" s="71"/>
    </row>
    <row r="41" spans="1:7" ht="12" customHeight="1" x14ac:dyDescent="0.25">
      <c r="A41" s="36"/>
      <c r="B41" s="72" t="s">
        <v>58</v>
      </c>
      <c r="C41" s="57"/>
      <c r="D41" s="58"/>
      <c r="E41" s="58"/>
      <c r="F41" s="59"/>
      <c r="G41" s="60"/>
    </row>
    <row r="42" spans="1:7" ht="24" customHeight="1" x14ac:dyDescent="0.25">
      <c r="A42" s="36"/>
      <c r="B42" s="61" t="s">
        <v>24</v>
      </c>
      <c r="C42" s="61" t="s">
        <v>25</v>
      </c>
      <c r="D42" s="61" t="s">
        <v>26</v>
      </c>
      <c r="E42" s="61" t="s">
        <v>27</v>
      </c>
      <c r="F42" s="62" t="s">
        <v>28</v>
      </c>
      <c r="G42" s="61" t="s">
        <v>29</v>
      </c>
    </row>
    <row r="43" spans="1:7" ht="12.75" customHeight="1" x14ac:dyDescent="0.25">
      <c r="A43" s="36"/>
      <c r="B43" s="23" t="s">
        <v>59</v>
      </c>
      <c r="C43" s="24" t="s">
        <v>60</v>
      </c>
      <c r="D43" s="25">
        <v>1</v>
      </c>
      <c r="E43" s="24" t="s">
        <v>61</v>
      </c>
      <c r="F43" s="146">
        <v>80000</v>
      </c>
      <c r="G43" s="146">
        <f>D43*F43</f>
        <v>80000</v>
      </c>
    </row>
    <row r="44" spans="1:7" ht="12.75" customHeight="1" x14ac:dyDescent="0.25">
      <c r="A44" s="36"/>
      <c r="B44" s="23" t="s">
        <v>62</v>
      </c>
      <c r="C44" s="24" t="s">
        <v>60</v>
      </c>
      <c r="D44" s="25">
        <v>2</v>
      </c>
      <c r="E44" s="24" t="s">
        <v>61</v>
      </c>
      <c r="F44" s="146">
        <v>45000</v>
      </c>
      <c r="G44" s="146">
        <f t="shared" ref="G44:G46" si="1">D44*F44</f>
        <v>90000</v>
      </c>
    </row>
    <row r="45" spans="1:7" ht="12.75" customHeight="1" x14ac:dyDescent="0.25">
      <c r="A45" s="36"/>
      <c r="B45" s="23" t="s">
        <v>63</v>
      </c>
      <c r="C45" s="24" t="s">
        <v>60</v>
      </c>
      <c r="D45" s="25">
        <v>1</v>
      </c>
      <c r="E45" s="24" t="s">
        <v>61</v>
      </c>
      <c r="F45" s="146">
        <v>70000</v>
      </c>
      <c r="G45" s="146">
        <f t="shared" si="1"/>
        <v>70000</v>
      </c>
    </row>
    <row r="46" spans="1:7" ht="12.75" customHeight="1" x14ac:dyDescent="0.25">
      <c r="A46" s="36"/>
      <c r="B46" s="23" t="s">
        <v>64</v>
      </c>
      <c r="C46" s="24" t="s">
        <v>60</v>
      </c>
      <c r="D46" s="25">
        <v>1</v>
      </c>
      <c r="E46" s="24" t="s">
        <v>61</v>
      </c>
      <c r="F46" s="146">
        <v>90000</v>
      </c>
      <c r="G46" s="146">
        <f t="shared" si="1"/>
        <v>90000</v>
      </c>
    </row>
    <row r="47" spans="1:7" ht="12.75" customHeight="1" x14ac:dyDescent="0.25">
      <c r="A47" s="36"/>
      <c r="B47" s="26" t="s">
        <v>65</v>
      </c>
      <c r="C47" s="27"/>
      <c r="D47" s="27"/>
      <c r="E47" s="27"/>
      <c r="F47" s="81"/>
      <c r="G47" s="147">
        <f>SUM(G43:G46)</f>
        <v>330000</v>
      </c>
    </row>
    <row r="48" spans="1:7" ht="12" customHeight="1" x14ac:dyDescent="0.25">
      <c r="A48" s="30"/>
      <c r="B48" s="68"/>
      <c r="C48" s="69"/>
      <c r="D48" s="69"/>
      <c r="E48" s="69"/>
      <c r="F48" s="70"/>
      <c r="G48" s="71"/>
    </row>
    <row r="49" spans="1:11" ht="12" customHeight="1" x14ac:dyDescent="0.25">
      <c r="A49" s="36"/>
      <c r="B49" s="72" t="s">
        <v>66</v>
      </c>
      <c r="C49" s="57"/>
      <c r="D49" s="58"/>
      <c r="E49" s="58"/>
      <c r="F49" s="59"/>
      <c r="G49" s="60"/>
    </row>
    <row r="50" spans="1:11" ht="24" customHeight="1" x14ac:dyDescent="0.25">
      <c r="A50" s="36"/>
      <c r="B50" s="62" t="s">
        <v>67</v>
      </c>
      <c r="C50" s="62" t="s">
        <v>68</v>
      </c>
      <c r="D50" s="62" t="s">
        <v>69</v>
      </c>
      <c r="E50" s="62" t="s">
        <v>27</v>
      </c>
      <c r="F50" s="62" t="s">
        <v>28</v>
      </c>
      <c r="G50" s="62" t="s">
        <v>29</v>
      </c>
      <c r="K50" s="73"/>
    </row>
    <row r="51" spans="1:11" ht="12.75" customHeight="1" x14ac:dyDescent="0.25">
      <c r="A51" s="36"/>
      <c r="B51" s="12" t="s">
        <v>70</v>
      </c>
      <c r="C51" s="9" t="s">
        <v>71</v>
      </c>
      <c r="D51" s="8">
        <v>40000</v>
      </c>
      <c r="E51" s="9" t="s">
        <v>37</v>
      </c>
      <c r="F51" s="148">
        <v>150</v>
      </c>
      <c r="G51" s="18">
        <f>D51*F51</f>
        <v>6000000</v>
      </c>
      <c r="K51" s="73"/>
    </row>
    <row r="52" spans="1:11" ht="12.75" customHeight="1" x14ac:dyDescent="0.25">
      <c r="A52" s="36"/>
      <c r="B52" s="13" t="s">
        <v>72</v>
      </c>
      <c r="C52" s="5"/>
      <c r="D52" s="7"/>
      <c r="E52" s="5"/>
      <c r="F52" s="18"/>
      <c r="G52" s="18"/>
    </row>
    <row r="53" spans="1:11" ht="12.75" customHeight="1" x14ac:dyDescent="0.25">
      <c r="A53" s="36"/>
      <c r="B53" s="10" t="s">
        <v>73</v>
      </c>
      <c r="C53" s="6" t="s">
        <v>74</v>
      </c>
      <c r="D53" s="6">
        <v>4</v>
      </c>
      <c r="E53" s="6" t="s">
        <v>46</v>
      </c>
      <c r="F53" s="18">
        <v>8180</v>
      </c>
      <c r="G53" s="18">
        <f t="shared" ref="G53:G71" si="2">D53*F53</f>
        <v>32720</v>
      </c>
    </row>
    <row r="54" spans="1:11" ht="12.75" customHeight="1" x14ac:dyDescent="0.25">
      <c r="A54" s="36"/>
      <c r="B54" s="10" t="s">
        <v>75</v>
      </c>
      <c r="C54" s="5" t="s">
        <v>76</v>
      </c>
      <c r="D54" s="7">
        <v>75</v>
      </c>
      <c r="E54" s="5" t="s">
        <v>46</v>
      </c>
      <c r="F54" s="18">
        <v>2330</v>
      </c>
      <c r="G54" s="18">
        <f t="shared" si="2"/>
        <v>174750</v>
      </c>
    </row>
    <row r="55" spans="1:11" ht="12.75" customHeight="1" x14ac:dyDescent="0.25">
      <c r="A55" s="36"/>
      <c r="B55" s="10" t="s">
        <v>77</v>
      </c>
      <c r="C55" s="5" t="s">
        <v>74</v>
      </c>
      <c r="D55" s="7">
        <v>5</v>
      </c>
      <c r="E55" s="5" t="s">
        <v>78</v>
      </c>
      <c r="F55" s="18">
        <v>12766</v>
      </c>
      <c r="G55" s="18">
        <f t="shared" si="2"/>
        <v>63830</v>
      </c>
    </row>
    <row r="56" spans="1:11" ht="12.75" customHeight="1" x14ac:dyDescent="0.25">
      <c r="A56" s="36"/>
      <c r="B56" s="10" t="s">
        <v>79</v>
      </c>
      <c r="C56" s="5" t="s">
        <v>76</v>
      </c>
      <c r="D56" s="7">
        <v>100</v>
      </c>
      <c r="E56" s="5" t="s">
        <v>80</v>
      </c>
      <c r="F56" s="18">
        <v>3282</v>
      </c>
      <c r="G56" s="18">
        <f t="shared" si="2"/>
        <v>328200</v>
      </c>
    </row>
    <row r="57" spans="1:11" ht="12.75" customHeight="1" x14ac:dyDescent="0.25">
      <c r="A57" s="36"/>
      <c r="B57" s="120" t="s">
        <v>81</v>
      </c>
      <c r="C57" s="121" t="s">
        <v>76</v>
      </c>
      <c r="D57" s="122">
        <v>950</v>
      </c>
      <c r="E57" s="121" t="s">
        <v>82</v>
      </c>
      <c r="F57" s="149">
        <v>3282</v>
      </c>
      <c r="G57" s="149">
        <f t="shared" si="2"/>
        <v>3117900</v>
      </c>
    </row>
    <row r="58" spans="1:11" ht="12.75" customHeight="1" x14ac:dyDescent="0.25">
      <c r="A58" s="36"/>
      <c r="B58" s="10" t="s">
        <v>83</v>
      </c>
      <c r="C58" s="5" t="s">
        <v>74</v>
      </c>
      <c r="D58" s="7">
        <v>50</v>
      </c>
      <c r="E58" s="5" t="s">
        <v>84</v>
      </c>
      <c r="F58" s="149">
        <v>2497</v>
      </c>
      <c r="G58" s="18">
        <f t="shared" si="2"/>
        <v>124850</v>
      </c>
    </row>
    <row r="59" spans="1:11" ht="12.75" customHeight="1" x14ac:dyDescent="0.25">
      <c r="A59" s="36"/>
      <c r="B59" s="13" t="s">
        <v>85</v>
      </c>
      <c r="C59" s="5"/>
      <c r="D59" s="7"/>
      <c r="E59" s="5"/>
      <c r="F59" s="18"/>
      <c r="G59" s="18"/>
    </row>
    <row r="60" spans="1:11" ht="12.75" customHeight="1" x14ac:dyDescent="0.25">
      <c r="A60" s="36"/>
      <c r="B60" s="10" t="s">
        <v>86</v>
      </c>
      <c r="C60" s="5" t="s">
        <v>76</v>
      </c>
      <c r="D60" s="7">
        <v>1</v>
      </c>
      <c r="E60" s="5" t="s">
        <v>87</v>
      </c>
      <c r="F60" s="18">
        <v>87700</v>
      </c>
      <c r="G60" s="18">
        <f t="shared" si="2"/>
        <v>87700</v>
      </c>
    </row>
    <row r="61" spans="1:11" ht="12.75" customHeight="1" x14ac:dyDescent="0.25">
      <c r="A61" s="36"/>
      <c r="B61" s="119" t="s">
        <v>88</v>
      </c>
      <c r="C61" s="5" t="s">
        <v>76</v>
      </c>
      <c r="D61" s="7">
        <v>3</v>
      </c>
      <c r="E61" s="5" t="s">
        <v>80</v>
      </c>
      <c r="F61" s="149">
        <v>56920</v>
      </c>
      <c r="G61" s="18">
        <f t="shared" si="2"/>
        <v>170760</v>
      </c>
    </row>
    <row r="62" spans="1:11" ht="12.75" customHeight="1" x14ac:dyDescent="0.25">
      <c r="A62" s="36"/>
      <c r="B62" s="10" t="s">
        <v>89</v>
      </c>
      <c r="C62" s="5" t="s">
        <v>74</v>
      </c>
      <c r="D62" s="7">
        <v>1</v>
      </c>
      <c r="E62" s="5" t="s">
        <v>90</v>
      </c>
      <c r="F62" s="18">
        <v>110500</v>
      </c>
      <c r="G62" s="18">
        <f t="shared" si="2"/>
        <v>110500</v>
      </c>
    </row>
    <row r="63" spans="1:11" ht="12.75" customHeight="1" x14ac:dyDescent="0.25">
      <c r="A63" s="36"/>
      <c r="B63" s="10" t="s">
        <v>91</v>
      </c>
      <c r="C63" s="5" t="s">
        <v>92</v>
      </c>
      <c r="D63" s="7">
        <v>20</v>
      </c>
      <c r="E63" s="5" t="s">
        <v>93</v>
      </c>
      <c r="F63" s="149">
        <v>3500</v>
      </c>
      <c r="G63" s="18">
        <f t="shared" si="2"/>
        <v>70000</v>
      </c>
    </row>
    <row r="64" spans="1:11" ht="12.75" customHeight="1" x14ac:dyDescent="0.25">
      <c r="A64" s="36"/>
      <c r="B64" s="10" t="s">
        <v>94</v>
      </c>
      <c r="C64" s="6" t="s">
        <v>74</v>
      </c>
      <c r="D64" s="6">
        <v>1</v>
      </c>
      <c r="E64" s="6" t="s">
        <v>37</v>
      </c>
      <c r="F64" s="18">
        <v>227120</v>
      </c>
      <c r="G64" s="18">
        <f t="shared" si="2"/>
        <v>227120</v>
      </c>
    </row>
    <row r="65" spans="1:255" ht="12.75" customHeight="1" x14ac:dyDescent="0.25">
      <c r="A65" s="36"/>
      <c r="B65" s="13" t="s">
        <v>95</v>
      </c>
      <c r="C65" s="5"/>
      <c r="D65" s="7"/>
      <c r="E65" s="5"/>
      <c r="F65" s="18"/>
      <c r="G65" s="18"/>
    </row>
    <row r="66" spans="1:255" ht="12.75" customHeight="1" x14ac:dyDescent="0.25">
      <c r="A66" s="36"/>
      <c r="B66" s="10" t="s">
        <v>96</v>
      </c>
      <c r="C66" s="5" t="s">
        <v>74</v>
      </c>
      <c r="D66" s="7">
        <v>1</v>
      </c>
      <c r="E66" s="5" t="s">
        <v>97</v>
      </c>
      <c r="F66" s="18">
        <v>95778</v>
      </c>
      <c r="G66" s="18">
        <f t="shared" si="2"/>
        <v>95778</v>
      </c>
    </row>
    <row r="67" spans="1:255" ht="12.75" customHeight="1" x14ac:dyDescent="0.25">
      <c r="A67" s="36"/>
      <c r="B67" s="10" t="s">
        <v>98</v>
      </c>
      <c r="C67" s="5" t="s">
        <v>76</v>
      </c>
      <c r="D67" s="7">
        <v>0.1</v>
      </c>
      <c r="E67" s="5" t="s">
        <v>99</v>
      </c>
      <c r="F67" s="18">
        <v>71880</v>
      </c>
      <c r="G67" s="18">
        <f t="shared" si="2"/>
        <v>7188</v>
      </c>
    </row>
    <row r="68" spans="1:255" ht="12.75" customHeight="1" x14ac:dyDescent="0.25">
      <c r="A68" s="36"/>
      <c r="B68" s="10" t="s">
        <v>100</v>
      </c>
      <c r="C68" s="5" t="s">
        <v>74</v>
      </c>
      <c r="D68" s="7">
        <v>2</v>
      </c>
      <c r="E68" s="5" t="s">
        <v>101</v>
      </c>
      <c r="F68" s="150">
        <v>24400</v>
      </c>
      <c r="G68" s="18">
        <f t="shared" si="2"/>
        <v>48800</v>
      </c>
    </row>
    <row r="69" spans="1:255" ht="12.75" customHeight="1" x14ac:dyDescent="0.25">
      <c r="A69" s="36"/>
      <c r="B69" s="13" t="s">
        <v>102</v>
      </c>
      <c r="C69" s="5"/>
      <c r="D69" s="7"/>
      <c r="E69" s="5"/>
      <c r="F69" s="18"/>
      <c r="G69" s="18"/>
    </row>
    <row r="70" spans="1:255" ht="12.75" customHeight="1" x14ac:dyDescent="0.25">
      <c r="A70" s="36"/>
      <c r="B70" s="10" t="s">
        <v>103</v>
      </c>
      <c r="C70" s="5" t="s">
        <v>74</v>
      </c>
      <c r="D70" s="7">
        <v>1</v>
      </c>
      <c r="E70" s="5" t="s">
        <v>104</v>
      </c>
      <c r="F70" s="149">
        <v>22610</v>
      </c>
      <c r="G70" s="18">
        <f t="shared" si="2"/>
        <v>22610</v>
      </c>
    </row>
    <row r="71" spans="1:255" ht="12.75" customHeight="1" x14ac:dyDescent="0.25">
      <c r="A71" s="36"/>
      <c r="B71" s="10" t="s">
        <v>105</v>
      </c>
      <c r="C71" s="5" t="s">
        <v>74</v>
      </c>
      <c r="D71" s="7">
        <v>4</v>
      </c>
      <c r="E71" s="5" t="s">
        <v>46</v>
      </c>
      <c r="F71" s="18">
        <v>7000</v>
      </c>
      <c r="G71" s="18">
        <f t="shared" si="2"/>
        <v>28000</v>
      </c>
    </row>
    <row r="72" spans="1:255" ht="13.5" customHeight="1" x14ac:dyDescent="0.25">
      <c r="A72" s="36"/>
      <c r="B72" s="26" t="s">
        <v>106</v>
      </c>
      <c r="C72" s="27"/>
      <c r="D72" s="27"/>
      <c r="E72" s="27"/>
      <c r="F72" s="81"/>
      <c r="G72" s="147">
        <f>SUM(G51:G71)</f>
        <v>10710706</v>
      </c>
    </row>
    <row r="73" spans="1:255" ht="12" customHeight="1" x14ac:dyDescent="0.25">
      <c r="A73" s="30"/>
      <c r="B73" s="68"/>
      <c r="C73" s="69"/>
      <c r="D73" s="69"/>
      <c r="E73" s="74"/>
      <c r="F73" s="70"/>
      <c r="G73" s="71"/>
    </row>
    <row r="74" spans="1:255" ht="12" customHeight="1" x14ac:dyDescent="0.25">
      <c r="A74" s="36"/>
      <c r="B74" s="72" t="s">
        <v>102</v>
      </c>
      <c r="C74" s="57"/>
      <c r="D74" s="58"/>
      <c r="E74" s="58"/>
      <c r="F74" s="59"/>
      <c r="G74" s="60"/>
    </row>
    <row r="75" spans="1:255" ht="26.25" customHeight="1" x14ac:dyDescent="0.25">
      <c r="A75" s="36"/>
      <c r="B75" s="61" t="s">
        <v>107</v>
      </c>
      <c r="C75" s="62" t="s">
        <v>68</v>
      </c>
      <c r="D75" s="62" t="s">
        <v>69</v>
      </c>
      <c r="E75" s="61" t="s">
        <v>27</v>
      </c>
      <c r="F75" s="62" t="s">
        <v>28</v>
      </c>
      <c r="G75" s="61" t="s">
        <v>29</v>
      </c>
    </row>
    <row r="76" spans="1:255" s="80" customFormat="1" ht="12.75" x14ac:dyDescent="0.25">
      <c r="A76" s="75"/>
      <c r="B76" s="76" t="s">
        <v>108</v>
      </c>
      <c r="C76" s="77" t="s">
        <v>109</v>
      </c>
      <c r="D76" s="118">
        <v>1744</v>
      </c>
      <c r="E76" s="78" t="s">
        <v>110</v>
      </c>
      <c r="F76" s="151">
        <v>90</v>
      </c>
      <c r="G76" s="18">
        <f>D76*F76</f>
        <v>156960</v>
      </c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  <c r="EO76" s="79"/>
      <c r="EP76" s="79"/>
      <c r="EQ76" s="79"/>
      <c r="ER76" s="79"/>
      <c r="ES76" s="79"/>
      <c r="ET76" s="79"/>
      <c r="EU76" s="79"/>
      <c r="EV76" s="79"/>
      <c r="EW76" s="79"/>
      <c r="EX76" s="79"/>
      <c r="EY76" s="79"/>
      <c r="EZ76" s="79"/>
      <c r="FA76" s="79"/>
      <c r="FB76" s="79"/>
      <c r="FC76" s="79"/>
      <c r="FD76" s="79"/>
      <c r="FE76" s="79"/>
      <c r="FF76" s="79"/>
      <c r="FG76" s="79"/>
      <c r="FH76" s="79"/>
      <c r="FI76" s="79"/>
      <c r="FJ76" s="79"/>
      <c r="FK76" s="79"/>
      <c r="FL76" s="79"/>
      <c r="FM76" s="79"/>
      <c r="FN76" s="79"/>
      <c r="FO76" s="79"/>
      <c r="FP76" s="79"/>
      <c r="FQ76" s="79"/>
      <c r="FR76" s="79"/>
      <c r="FS76" s="79"/>
      <c r="FT76" s="79"/>
      <c r="FU76" s="79"/>
      <c r="FV76" s="79"/>
      <c r="FW76" s="79"/>
      <c r="FX76" s="79"/>
      <c r="FY76" s="79"/>
      <c r="FZ76" s="79"/>
      <c r="GA76" s="79"/>
      <c r="GB76" s="79"/>
      <c r="GC76" s="79"/>
      <c r="GD76" s="79"/>
      <c r="GE76" s="79"/>
      <c r="GF76" s="79"/>
      <c r="GG76" s="79"/>
      <c r="GH76" s="79"/>
      <c r="GI76" s="79"/>
      <c r="GJ76" s="79"/>
      <c r="GK76" s="79"/>
      <c r="GL76" s="79"/>
      <c r="GM76" s="79"/>
      <c r="GN76" s="79"/>
      <c r="GO76" s="79"/>
      <c r="GP76" s="79"/>
      <c r="GQ76" s="79"/>
      <c r="GR76" s="79"/>
      <c r="GS76" s="79"/>
      <c r="GT76" s="79"/>
      <c r="GU76" s="79"/>
      <c r="GV76" s="79"/>
      <c r="GW76" s="79"/>
      <c r="GX76" s="79"/>
      <c r="GY76" s="79"/>
      <c r="GZ76" s="79"/>
      <c r="HA76" s="79"/>
      <c r="HB76" s="79"/>
      <c r="HC76" s="79"/>
      <c r="HD76" s="79"/>
      <c r="HE76" s="79"/>
      <c r="HF76" s="79"/>
      <c r="HG76" s="79"/>
      <c r="HH76" s="79"/>
      <c r="HI76" s="79"/>
      <c r="HJ76" s="79"/>
      <c r="HK76" s="79"/>
      <c r="HL76" s="79"/>
      <c r="HM76" s="79"/>
      <c r="HN76" s="79"/>
      <c r="HO76" s="79"/>
      <c r="HP76" s="79"/>
      <c r="HQ76" s="79"/>
      <c r="HR76" s="79"/>
      <c r="HS76" s="79"/>
      <c r="HT76" s="79"/>
      <c r="HU76" s="79"/>
      <c r="HV76" s="79"/>
      <c r="HW76" s="79"/>
      <c r="HX76" s="79"/>
      <c r="HY76" s="79"/>
      <c r="HZ76" s="79"/>
      <c r="IA76" s="79"/>
      <c r="IB76" s="79"/>
      <c r="IC76" s="79"/>
      <c r="ID76" s="79"/>
      <c r="IE76" s="79"/>
      <c r="IF76" s="79"/>
      <c r="IG76" s="79"/>
      <c r="IH76" s="79"/>
      <c r="II76" s="79"/>
      <c r="IJ76" s="79"/>
      <c r="IK76" s="79"/>
      <c r="IL76" s="79"/>
      <c r="IM76" s="79"/>
      <c r="IN76" s="79"/>
      <c r="IO76" s="79"/>
      <c r="IP76" s="79"/>
      <c r="IQ76" s="79"/>
      <c r="IR76" s="79"/>
      <c r="IS76" s="79"/>
      <c r="IT76" s="79"/>
      <c r="IU76" s="79"/>
    </row>
    <row r="77" spans="1:255" s="80" customFormat="1" ht="12.75" x14ac:dyDescent="0.25">
      <c r="A77" s="75"/>
      <c r="B77" s="76" t="s">
        <v>111</v>
      </c>
      <c r="C77" s="77" t="s">
        <v>112</v>
      </c>
      <c r="D77" s="118">
        <v>8</v>
      </c>
      <c r="E77" s="78" t="s">
        <v>34</v>
      </c>
      <c r="F77" s="151">
        <v>159790</v>
      </c>
      <c r="G77" s="18">
        <f t="shared" ref="G77:G81" si="3">D77*F77</f>
        <v>1278320</v>
      </c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  <c r="EO77" s="79"/>
      <c r="EP77" s="79"/>
      <c r="EQ77" s="79"/>
      <c r="ER77" s="79"/>
      <c r="ES77" s="79"/>
      <c r="ET77" s="79"/>
      <c r="EU77" s="79"/>
      <c r="EV77" s="79"/>
      <c r="EW77" s="79"/>
      <c r="EX77" s="79"/>
      <c r="EY77" s="79"/>
      <c r="EZ77" s="79"/>
      <c r="FA77" s="79"/>
      <c r="FB77" s="79"/>
      <c r="FC77" s="79"/>
      <c r="FD77" s="79"/>
      <c r="FE77" s="79"/>
      <c r="FF77" s="79"/>
      <c r="FG77" s="79"/>
      <c r="FH77" s="79"/>
      <c r="FI77" s="79"/>
      <c r="FJ77" s="79"/>
      <c r="FK77" s="79"/>
      <c r="FL77" s="79"/>
      <c r="FM77" s="79"/>
      <c r="FN77" s="79"/>
      <c r="FO77" s="79"/>
      <c r="FP77" s="79"/>
      <c r="FQ77" s="79"/>
      <c r="FR77" s="79"/>
      <c r="FS77" s="79"/>
      <c r="FT77" s="79"/>
      <c r="FU77" s="79"/>
      <c r="FV77" s="79"/>
      <c r="FW77" s="79"/>
      <c r="FX77" s="79"/>
      <c r="FY77" s="79"/>
      <c r="FZ77" s="79"/>
      <c r="GA77" s="79"/>
      <c r="GB77" s="79"/>
      <c r="GC77" s="79"/>
      <c r="GD77" s="79"/>
      <c r="GE77" s="79"/>
      <c r="GF77" s="79"/>
      <c r="GG77" s="79"/>
      <c r="GH77" s="79"/>
      <c r="GI77" s="79"/>
      <c r="GJ77" s="79"/>
      <c r="GK77" s="79"/>
      <c r="GL77" s="79"/>
      <c r="GM77" s="79"/>
      <c r="GN77" s="79"/>
      <c r="GO77" s="79"/>
      <c r="GP77" s="79"/>
      <c r="GQ77" s="79"/>
      <c r="GR77" s="79"/>
      <c r="GS77" s="79"/>
      <c r="GT77" s="79"/>
      <c r="GU77" s="79"/>
      <c r="GV77" s="79"/>
      <c r="GW77" s="79"/>
      <c r="GX77" s="79"/>
      <c r="GY77" s="79"/>
      <c r="GZ77" s="79"/>
      <c r="HA77" s="79"/>
      <c r="HB77" s="79"/>
      <c r="HC77" s="79"/>
      <c r="HD77" s="79"/>
      <c r="HE77" s="79"/>
      <c r="HF77" s="79"/>
      <c r="HG77" s="79"/>
      <c r="HH77" s="79"/>
      <c r="HI77" s="79"/>
      <c r="HJ77" s="79"/>
      <c r="HK77" s="79"/>
      <c r="HL77" s="79"/>
      <c r="HM77" s="79"/>
      <c r="HN77" s="79"/>
      <c r="HO77" s="79"/>
      <c r="HP77" s="79"/>
      <c r="HQ77" s="79"/>
      <c r="HR77" s="79"/>
      <c r="HS77" s="79"/>
      <c r="HT77" s="79"/>
      <c r="HU77" s="79"/>
      <c r="HV77" s="79"/>
      <c r="HW77" s="79"/>
      <c r="HX77" s="79"/>
      <c r="HY77" s="79"/>
      <c r="HZ77" s="79"/>
      <c r="IA77" s="79"/>
      <c r="IB77" s="79"/>
      <c r="IC77" s="79"/>
      <c r="ID77" s="79"/>
      <c r="IE77" s="79"/>
      <c r="IF77" s="79"/>
      <c r="IG77" s="79"/>
      <c r="IH77" s="79"/>
      <c r="II77" s="79"/>
      <c r="IJ77" s="79"/>
      <c r="IK77" s="79"/>
      <c r="IL77" s="79"/>
      <c r="IM77" s="79"/>
      <c r="IN77" s="79"/>
      <c r="IO77" s="79"/>
      <c r="IP77" s="79"/>
      <c r="IQ77" s="79"/>
      <c r="IR77" s="79"/>
      <c r="IS77" s="79"/>
      <c r="IT77" s="79"/>
      <c r="IU77" s="79"/>
    </row>
    <row r="78" spans="1:255" s="80" customFormat="1" ht="12.75" x14ac:dyDescent="0.25">
      <c r="A78" s="75"/>
      <c r="B78" s="76" t="s">
        <v>113</v>
      </c>
      <c r="C78" s="77" t="s">
        <v>148</v>
      </c>
      <c r="D78" s="118">
        <v>4</v>
      </c>
      <c r="E78" s="78" t="s">
        <v>34</v>
      </c>
      <c r="F78" s="151">
        <v>125840</v>
      </c>
      <c r="G78" s="18">
        <f t="shared" si="3"/>
        <v>503360</v>
      </c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  <c r="EO78" s="79"/>
      <c r="EP78" s="79"/>
      <c r="EQ78" s="79"/>
      <c r="ER78" s="79"/>
      <c r="ES78" s="79"/>
      <c r="ET78" s="79"/>
      <c r="EU78" s="79"/>
      <c r="EV78" s="79"/>
      <c r="EW78" s="79"/>
      <c r="EX78" s="79"/>
      <c r="EY78" s="79"/>
      <c r="EZ78" s="79"/>
      <c r="FA78" s="79"/>
      <c r="FB78" s="79"/>
      <c r="FC78" s="79"/>
      <c r="FD78" s="79"/>
      <c r="FE78" s="79"/>
      <c r="FF78" s="79"/>
      <c r="FG78" s="79"/>
      <c r="FH78" s="79"/>
      <c r="FI78" s="79"/>
      <c r="FJ78" s="79"/>
      <c r="FK78" s="79"/>
      <c r="FL78" s="79"/>
      <c r="FM78" s="79"/>
      <c r="FN78" s="79"/>
      <c r="FO78" s="79"/>
      <c r="FP78" s="79"/>
      <c r="FQ78" s="79"/>
      <c r="FR78" s="79"/>
      <c r="FS78" s="79"/>
      <c r="FT78" s="79"/>
      <c r="FU78" s="79"/>
      <c r="FV78" s="79"/>
      <c r="FW78" s="79"/>
      <c r="FX78" s="79"/>
      <c r="FY78" s="79"/>
      <c r="FZ78" s="79"/>
      <c r="GA78" s="79"/>
      <c r="GB78" s="79"/>
      <c r="GC78" s="79"/>
      <c r="GD78" s="79"/>
      <c r="GE78" s="79"/>
      <c r="GF78" s="79"/>
      <c r="GG78" s="79"/>
      <c r="GH78" s="79"/>
      <c r="GI78" s="79"/>
      <c r="GJ78" s="79"/>
      <c r="GK78" s="79"/>
      <c r="GL78" s="79"/>
      <c r="GM78" s="79"/>
      <c r="GN78" s="79"/>
      <c r="GO78" s="79"/>
      <c r="GP78" s="79"/>
      <c r="GQ78" s="79"/>
      <c r="GR78" s="79"/>
      <c r="GS78" s="79"/>
      <c r="GT78" s="79"/>
      <c r="GU78" s="79"/>
      <c r="GV78" s="79"/>
      <c r="GW78" s="79"/>
      <c r="GX78" s="79"/>
      <c r="GY78" s="79"/>
      <c r="GZ78" s="79"/>
      <c r="HA78" s="79"/>
      <c r="HB78" s="79"/>
      <c r="HC78" s="79"/>
      <c r="HD78" s="79"/>
      <c r="HE78" s="79"/>
      <c r="HF78" s="79"/>
      <c r="HG78" s="79"/>
      <c r="HH78" s="79"/>
      <c r="HI78" s="79"/>
      <c r="HJ78" s="79"/>
      <c r="HK78" s="79"/>
      <c r="HL78" s="79"/>
      <c r="HM78" s="79"/>
      <c r="HN78" s="79"/>
      <c r="HO78" s="79"/>
      <c r="HP78" s="79"/>
      <c r="HQ78" s="79"/>
      <c r="HR78" s="79"/>
      <c r="HS78" s="79"/>
      <c r="HT78" s="79"/>
      <c r="HU78" s="79"/>
      <c r="HV78" s="79"/>
      <c r="HW78" s="79"/>
      <c r="HX78" s="79"/>
      <c r="HY78" s="79"/>
      <c r="HZ78" s="79"/>
      <c r="IA78" s="79"/>
      <c r="IB78" s="79"/>
      <c r="IC78" s="79"/>
      <c r="ID78" s="79"/>
      <c r="IE78" s="79"/>
      <c r="IF78" s="79"/>
      <c r="IG78" s="79"/>
      <c r="IH78" s="79"/>
      <c r="II78" s="79"/>
      <c r="IJ78" s="79"/>
      <c r="IK78" s="79"/>
      <c r="IL78" s="79"/>
      <c r="IM78" s="79"/>
      <c r="IN78" s="79"/>
      <c r="IO78" s="79"/>
      <c r="IP78" s="79"/>
      <c r="IQ78" s="79"/>
      <c r="IR78" s="79"/>
      <c r="IS78" s="79"/>
      <c r="IT78" s="79"/>
      <c r="IU78" s="79"/>
    </row>
    <row r="79" spans="1:255" s="80" customFormat="1" ht="12.75" x14ac:dyDescent="0.25">
      <c r="A79" s="75"/>
      <c r="B79" s="76" t="s">
        <v>114</v>
      </c>
      <c r="C79" s="77" t="s">
        <v>71</v>
      </c>
      <c r="D79" s="118">
        <v>1</v>
      </c>
      <c r="E79" s="78" t="s">
        <v>34</v>
      </c>
      <c r="F79" s="151">
        <v>400000</v>
      </c>
      <c r="G79" s="18">
        <f t="shared" si="3"/>
        <v>400000</v>
      </c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  <c r="EO79" s="79"/>
      <c r="EP79" s="79"/>
      <c r="EQ79" s="79"/>
      <c r="ER79" s="79"/>
      <c r="ES79" s="79"/>
      <c r="ET79" s="79"/>
      <c r="EU79" s="79"/>
      <c r="EV79" s="79"/>
      <c r="EW79" s="79"/>
      <c r="EX79" s="79"/>
      <c r="EY79" s="79"/>
      <c r="EZ79" s="79"/>
      <c r="FA79" s="79"/>
      <c r="FB79" s="79"/>
      <c r="FC79" s="79"/>
      <c r="FD79" s="79"/>
      <c r="FE79" s="79"/>
      <c r="FF79" s="79"/>
      <c r="FG79" s="79"/>
      <c r="FH79" s="79"/>
      <c r="FI79" s="79"/>
      <c r="FJ79" s="79"/>
      <c r="FK79" s="79"/>
      <c r="FL79" s="79"/>
      <c r="FM79" s="79"/>
      <c r="FN79" s="79"/>
      <c r="FO79" s="79"/>
      <c r="FP79" s="79"/>
      <c r="FQ79" s="79"/>
      <c r="FR79" s="79"/>
      <c r="FS79" s="79"/>
      <c r="FT79" s="79"/>
      <c r="FU79" s="79"/>
      <c r="FV79" s="79"/>
      <c r="FW79" s="79"/>
      <c r="FX79" s="79"/>
      <c r="FY79" s="79"/>
      <c r="FZ79" s="79"/>
      <c r="GA79" s="79"/>
      <c r="GB79" s="79"/>
      <c r="GC79" s="79"/>
      <c r="GD79" s="79"/>
      <c r="GE79" s="79"/>
      <c r="GF79" s="79"/>
      <c r="GG79" s="79"/>
      <c r="GH79" s="79"/>
      <c r="GI79" s="79"/>
      <c r="GJ79" s="79"/>
      <c r="GK79" s="79"/>
      <c r="GL79" s="79"/>
      <c r="GM79" s="79"/>
      <c r="GN79" s="79"/>
      <c r="GO79" s="79"/>
      <c r="GP79" s="79"/>
      <c r="GQ79" s="79"/>
      <c r="GR79" s="79"/>
      <c r="GS79" s="79"/>
      <c r="GT79" s="79"/>
      <c r="GU79" s="79"/>
      <c r="GV79" s="79"/>
      <c r="GW79" s="79"/>
      <c r="GX79" s="79"/>
      <c r="GY79" s="79"/>
      <c r="GZ79" s="79"/>
      <c r="HA79" s="79"/>
      <c r="HB79" s="79"/>
      <c r="HC79" s="79"/>
      <c r="HD79" s="79"/>
      <c r="HE79" s="79"/>
      <c r="HF79" s="79"/>
      <c r="HG79" s="79"/>
      <c r="HH79" s="79"/>
      <c r="HI79" s="79"/>
      <c r="HJ79" s="79"/>
      <c r="HK79" s="79"/>
      <c r="HL79" s="79"/>
      <c r="HM79" s="79"/>
      <c r="HN79" s="79"/>
      <c r="HO79" s="79"/>
      <c r="HP79" s="79"/>
      <c r="HQ79" s="79"/>
      <c r="HR79" s="79"/>
      <c r="HS79" s="79"/>
      <c r="HT79" s="79"/>
      <c r="HU79" s="79"/>
      <c r="HV79" s="79"/>
      <c r="HW79" s="79"/>
      <c r="HX79" s="79"/>
      <c r="HY79" s="79"/>
      <c r="HZ79" s="79"/>
      <c r="IA79" s="79"/>
      <c r="IB79" s="79"/>
      <c r="IC79" s="79"/>
      <c r="ID79" s="79"/>
      <c r="IE79" s="79"/>
      <c r="IF79" s="79"/>
      <c r="IG79" s="79"/>
      <c r="IH79" s="79"/>
      <c r="II79" s="79"/>
      <c r="IJ79" s="79"/>
      <c r="IK79" s="79"/>
      <c r="IL79" s="79"/>
      <c r="IM79" s="79"/>
      <c r="IN79" s="79"/>
      <c r="IO79" s="79"/>
      <c r="IP79" s="79"/>
      <c r="IQ79" s="79"/>
      <c r="IR79" s="79"/>
      <c r="IS79" s="79"/>
      <c r="IT79" s="79"/>
      <c r="IU79" s="79"/>
    </row>
    <row r="80" spans="1:255" s="80" customFormat="1" ht="12.75" x14ac:dyDescent="0.25">
      <c r="A80" s="75"/>
      <c r="B80" s="76" t="s">
        <v>115</v>
      </c>
      <c r="C80" s="77" t="s">
        <v>71</v>
      </c>
      <c r="D80" s="118">
        <v>800</v>
      </c>
      <c r="E80" s="78" t="s">
        <v>61</v>
      </c>
      <c r="F80" s="151">
        <v>650</v>
      </c>
      <c r="G80" s="18">
        <f t="shared" si="3"/>
        <v>520000</v>
      </c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  <c r="EO80" s="79"/>
      <c r="EP80" s="79"/>
      <c r="EQ80" s="79"/>
      <c r="ER80" s="79"/>
      <c r="ES80" s="79"/>
      <c r="ET80" s="79"/>
      <c r="EU80" s="79"/>
      <c r="EV80" s="79"/>
      <c r="EW80" s="79"/>
      <c r="EX80" s="79"/>
      <c r="EY80" s="79"/>
      <c r="EZ80" s="79"/>
      <c r="FA80" s="79"/>
      <c r="FB80" s="79"/>
      <c r="FC80" s="79"/>
      <c r="FD80" s="79"/>
      <c r="FE80" s="79"/>
      <c r="FF80" s="79"/>
      <c r="FG80" s="79"/>
      <c r="FH80" s="79"/>
      <c r="FI80" s="79"/>
      <c r="FJ80" s="79"/>
      <c r="FK80" s="79"/>
      <c r="FL80" s="79"/>
      <c r="FM80" s="79"/>
      <c r="FN80" s="79"/>
      <c r="FO80" s="79"/>
      <c r="FP80" s="79"/>
      <c r="FQ80" s="79"/>
      <c r="FR80" s="79"/>
      <c r="FS80" s="79"/>
      <c r="FT80" s="79"/>
      <c r="FU80" s="79"/>
      <c r="FV80" s="79"/>
      <c r="FW80" s="79"/>
      <c r="FX80" s="79"/>
      <c r="FY80" s="79"/>
      <c r="FZ80" s="79"/>
      <c r="GA80" s="79"/>
      <c r="GB80" s="79"/>
      <c r="GC80" s="79"/>
      <c r="GD80" s="79"/>
      <c r="GE80" s="79"/>
      <c r="GF80" s="79"/>
      <c r="GG80" s="79"/>
      <c r="GH80" s="79"/>
      <c r="GI80" s="79"/>
      <c r="GJ80" s="79"/>
      <c r="GK80" s="79"/>
      <c r="GL80" s="79"/>
      <c r="GM80" s="79"/>
      <c r="GN80" s="79"/>
      <c r="GO80" s="79"/>
      <c r="GP80" s="79"/>
      <c r="GQ80" s="79"/>
      <c r="GR80" s="79"/>
      <c r="GS80" s="79"/>
      <c r="GT80" s="79"/>
      <c r="GU80" s="79"/>
      <c r="GV80" s="79"/>
      <c r="GW80" s="79"/>
      <c r="GX80" s="79"/>
      <c r="GY80" s="79"/>
      <c r="GZ80" s="79"/>
      <c r="HA80" s="79"/>
      <c r="HB80" s="79"/>
      <c r="HC80" s="79"/>
      <c r="HD80" s="79"/>
      <c r="HE80" s="79"/>
      <c r="HF80" s="79"/>
      <c r="HG80" s="79"/>
      <c r="HH80" s="79"/>
      <c r="HI80" s="79"/>
      <c r="HJ80" s="79"/>
      <c r="HK80" s="79"/>
      <c r="HL80" s="79"/>
      <c r="HM80" s="79"/>
      <c r="HN80" s="79"/>
      <c r="HO80" s="79"/>
      <c r="HP80" s="79"/>
      <c r="HQ80" s="79"/>
      <c r="HR80" s="79"/>
      <c r="HS80" s="79"/>
      <c r="HT80" s="79"/>
      <c r="HU80" s="79"/>
      <c r="HV80" s="79"/>
      <c r="HW80" s="79"/>
      <c r="HX80" s="79"/>
      <c r="HY80" s="79"/>
      <c r="HZ80" s="79"/>
      <c r="IA80" s="79"/>
      <c r="IB80" s="79"/>
      <c r="IC80" s="79"/>
      <c r="ID80" s="79"/>
      <c r="IE80" s="79"/>
      <c r="IF80" s="79"/>
      <c r="IG80" s="79"/>
      <c r="IH80" s="79"/>
      <c r="II80" s="79"/>
      <c r="IJ80" s="79"/>
      <c r="IK80" s="79"/>
      <c r="IL80" s="79"/>
      <c r="IM80" s="79"/>
      <c r="IN80" s="79"/>
      <c r="IO80" s="79"/>
      <c r="IP80" s="79"/>
      <c r="IQ80" s="79"/>
      <c r="IR80" s="79"/>
      <c r="IS80" s="79"/>
      <c r="IT80" s="79"/>
      <c r="IU80" s="79"/>
    </row>
    <row r="81" spans="1:255" s="80" customFormat="1" ht="12.75" x14ac:dyDescent="0.25">
      <c r="A81" s="75"/>
      <c r="B81" s="76" t="s">
        <v>116</v>
      </c>
      <c r="C81" s="77" t="s">
        <v>71</v>
      </c>
      <c r="D81" s="118">
        <v>6</v>
      </c>
      <c r="E81" s="78" t="s">
        <v>117</v>
      </c>
      <c r="F81" s="151">
        <v>158700</v>
      </c>
      <c r="G81" s="18">
        <f t="shared" si="3"/>
        <v>952200</v>
      </c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  <c r="EO81" s="79"/>
      <c r="EP81" s="79"/>
      <c r="EQ81" s="79"/>
      <c r="ER81" s="79"/>
      <c r="ES81" s="79"/>
      <c r="ET81" s="79"/>
      <c r="EU81" s="79"/>
      <c r="EV81" s="79"/>
      <c r="EW81" s="79"/>
      <c r="EX81" s="79"/>
      <c r="EY81" s="79"/>
      <c r="EZ81" s="79"/>
      <c r="FA81" s="79"/>
      <c r="FB81" s="79"/>
      <c r="FC81" s="79"/>
      <c r="FD81" s="79"/>
      <c r="FE81" s="79"/>
      <c r="FF81" s="79"/>
      <c r="FG81" s="79"/>
      <c r="FH81" s="79"/>
      <c r="FI81" s="79"/>
      <c r="FJ81" s="79"/>
      <c r="FK81" s="79"/>
      <c r="FL81" s="79"/>
      <c r="FM81" s="79"/>
      <c r="FN81" s="79"/>
      <c r="FO81" s="79"/>
      <c r="FP81" s="79"/>
      <c r="FQ81" s="79"/>
      <c r="FR81" s="79"/>
      <c r="FS81" s="79"/>
      <c r="FT81" s="79"/>
      <c r="FU81" s="79"/>
      <c r="FV81" s="79"/>
      <c r="FW81" s="79"/>
      <c r="FX81" s="79"/>
      <c r="FY81" s="79"/>
      <c r="FZ81" s="79"/>
      <c r="GA81" s="79"/>
      <c r="GB81" s="79"/>
      <c r="GC81" s="79"/>
      <c r="GD81" s="79"/>
      <c r="GE81" s="79"/>
      <c r="GF81" s="79"/>
      <c r="GG81" s="79"/>
      <c r="GH81" s="79"/>
      <c r="GI81" s="79"/>
      <c r="GJ81" s="79"/>
      <c r="GK81" s="79"/>
      <c r="GL81" s="79"/>
      <c r="GM81" s="79"/>
      <c r="GN81" s="79"/>
      <c r="GO81" s="79"/>
      <c r="GP81" s="79"/>
      <c r="GQ81" s="79"/>
      <c r="GR81" s="79"/>
      <c r="GS81" s="79"/>
      <c r="GT81" s="79"/>
      <c r="GU81" s="79"/>
      <c r="GV81" s="79"/>
      <c r="GW81" s="79"/>
      <c r="GX81" s="79"/>
      <c r="GY81" s="79"/>
      <c r="GZ81" s="79"/>
      <c r="HA81" s="79"/>
      <c r="HB81" s="79"/>
      <c r="HC81" s="79"/>
      <c r="HD81" s="79"/>
      <c r="HE81" s="79"/>
      <c r="HF81" s="79"/>
      <c r="HG81" s="79"/>
      <c r="HH81" s="79"/>
      <c r="HI81" s="79"/>
      <c r="HJ81" s="79"/>
      <c r="HK81" s="79"/>
      <c r="HL81" s="79"/>
      <c r="HM81" s="79"/>
      <c r="HN81" s="79"/>
      <c r="HO81" s="79"/>
      <c r="HP81" s="79"/>
      <c r="HQ81" s="79"/>
      <c r="HR81" s="79"/>
      <c r="HS81" s="79"/>
      <c r="HT81" s="79"/>
      <c r="HU81" s="79"/>
      <c r="HV81" s="79"/>
      <c r="HW81" s="79"/>
      <c r="HX81" s="79"/>
      <c r="HY81" s="79"/>
      <c r="HZ81" s="79"/>
      <c r="IA81" s="79"/>
      <c r="IB81" s="79"/>
      <c r="IC81" s="79"/>
      <c r="ID81" s="79"/>
      <c r="IE81" s="79"/>
      <c r="IF81" s="79"/>
      <c r="IG81" s="79"/>
      <c r="IH81" s="79"/>
      <c r="II81" s="79"/>
      <c r="IJ81" s="79"/>
      <c r="IK81" s="79"/>
      <c r="IL81" s="79"/>
      <c r="IM81" s="79"/>
      <c r="IN81" s="79"/>
      <c r="IO81" s="79"/>
      <c r="IP81" s="79"/>
      <c r="IQ81" s="79"/>
      <c r="IR81" s="79"/>
      <c r="IS81" s="79"/>
      <c r="IT81" s="79"/>
      <c r="IU81" s="79"/>
    </row>
    <row r="82" spans="1:255" s="80" customFormat="1" ht="12.75" x14ac:dyDescent="0.25">
      <c r="A82" s="75"/>
      <c r="B82" s="76" t="s">
        <v>149</v>
      </c>
      <c r="C82" s="77" t="s">
        <v>71</v>
      </c>
      <c r="D82" s="118">
        <v>1</v>
      </c>
      <c r="E82" s="78" t="s">
        <v>32</v>
      </c>
      <c r="F82" s="151">
        <v>30000</v>
      </c>
      <c r="G82" s="18">
        <f>D82*F82</f>
        <v>30000</v>
      </c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  <c r="EO82" s="79"/>
      <c r="EP82" s="79"/>
      <c r="EQ82" s="79"/>
      <c r="ER82" s="79"/>
      <c r="ES82" s="79"/>
      <c r="ET82" s="79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  <c r="GH82" s="79"/>
      <c r="GI82" s="79"/>
      <c r="GJ82" s="79"/>
      <c r="GK82" s="79"/>
      <c r="GL82" s="79"/>
      <c r="GM82" s="79"/>
      <c r="GN82" s="79"/>
      <c r="GO82" s="79"/>
      <c r="GP82" s="79"/>
      <c r="GQ82" s="79"/>
      <c r="GR82" s="79"/>
      <c r="GS82" s="79"/>
      <c r="GT82" s="79"/>
      <c r="GU82" s="79"/>
      <c r="GV82" s="79"/>
      <c r="GW82" s="79"/>
      <c r="GX82" s="79"/>
      <c r="GY82" s="79"/>
      <c r="GZ82" s="79"/>
      <c r="HA82" s="79"/>
      <c r="HB82" s="79"/>
      <c r="HC82" s="79"/>
      <c r="HD82" s="79"/>
      <c r="HE82" s="79"/>
      <c r="HF82" s="79"/>
      <c r="HG82" s="79"/>
      <c r="HH82" s="79"/>
      <c r="HI82" s="79"/>
      <c r="HJ82" s="79"/>
      <c r="HK82" s="79"/>
      <c r="HL82" s="79"/>
      <c r="HM82" s="79"/>
      <c r="HN82" s="79"/>
      <c r="HO82" s="79"/>
      <c r="HP82" s="79"/>
      <c r="HQ82" s="79"/>
      <c r="HR82" s="79"/>
      <c r="HS82" s="79"/>
      <c r="HT82" s="79"/>
      <c r="HU82" s="79"/>
      <c r="HV82" s="79"/>
      <c r="HW82" s="79"/>
      <c r="HX82" s="79"/>
      <c r="HY82" s="79"/>
      <c r="HZ82" s="79"/>
      <c r="IA82" s="79"/>
      <c r="IB82" s="79"/>
      <c r="IC82" s="79"/>
      <c r="ID82" s="79"/>
      <c r="IE82" s="79"/>
      <c r="IF82" s="79"/>
      <c r="IG82" s="79"/>
      <c r="IH82" s="79"/>
      <c r="II82" s="79"/>
      <c r="IJ82" s="79"/>
      <c r="IK82" s="79"/>
      <c r="IL82" s="79"/>
      <c r="IM82" s="79"/>
      <c r="IN82" s="79"/>
      <c r="IO82" s="79"/>
      <c r="IP82" s="79"/>
      <c r="IQ82" s="79"/>
      <c r="IR82" s="79"/>
      <c r="IS82" s="79"/>
      <c r="IT82" s="79"/>
      <c r="IU82" s="79"/>
    </row>
    <row r="83" spans="1:255" ht="13.5" customHeight="1" x14ac:dyDescent="0.25">
      <c r="A83" s="36"/>
      <c r="B83" s="26" t="s">
        <v>118</v>
      </c>
      <c r="C83" s="27"/>
      <c r="D83" s="27"/>
      <c r="E83" s="81"/>
      <c r="F83" s="81"/>
      <c r="G83" s="147">
        <f>SUM(G76:G82)</f>
        <v>3840840</v>
      </c>
      <c r="I83" s="82"/>
    </row>
    <row r="84" spans="1:255" ht="12" customHeight="1" x14ac:dyDescent="0.25">
      <c r="A84" s="30"/>
      <c r="B84" s="68"/>
      <c r="C84" s="68"/>
      <c r="D84" s="68"/>
      <c r="E84" s="68"/>
      <c r="F84" s="83"/>
      <c r="G84" s="84"/>
    </row>
    <row r="85" spans="1:255" ht="12" customHeight="1" x14ac:dyDescent="0.25">
      <c r="A85" s="36"/>
      <c r="B85" s="152" t="s">
        <v>119</v>
      </c>
      <c r="C85" s="153"/>
      <c r="D85" s="153"/>
      <c r="E85" s="153"/>
      <c r="F85" s="153"/>
      <c r="G85" s="154">
        <f>G34+G39+G47+G72+G83</f>
        <v>30931546</v>
      </c>
    </row>
    <row r="86" spans="1:255" ht="12" customHeight="1" x14ac:dyDescent="0.25">
      <c r="A86" s="36"/>
      <c r="B86" s="155" t="s">
        <v>120</v>
      </c>
      <c r="C86" s="156"/>
      <c r="D86" s="156"/>
      <c r="E86" s="156"/>
      <c r="F86" s="156"/>
      <c r="G86" s="157">
        <f>G85*0.05</f>
        <v>1546577.3</v>
      </c>
    </row>
    <row r="87" spans="1:255" ht="12" customHeight="1" x14ac:dyDescent="0.25">
      <c r="A87" s="36"/>
      <c r="B87" s="158" t="s">
        <v>121</v>
      </c>
      <c r="C87" s="159"/>
      <c r="D87" s="159"/>
      <c r="E87" s="159"/>
      <c r="F87" s="159"/>
      <c r="G87" s="160">
        <f>G86+G85</f>
        <v>32478123.300000001</v>
      </c>
    </row>
    <row r="88" spans="1:255" ht="12" customHeight="1" x14ac:dyDescent="0.25">
      <c r="A88" s="36"/>
      <c r="B88" s="155" t="s">
        <v>122</v>
      </c>
      <c r="C88" s="156"/>
      <c r="D88" s="156"/>
      <c r="E88" s="156"/>
      <c r="F88" s="156"/>
      <c r="G88" s="157">
        <f>G12</f>
        <v>35750000</v>
      </c>
    </row>
    <row r="89" spans="1:255" ht="12" customHeight="1" x14ac:dyDescent="0.25">
      <c r="A89" s="36"/>
      <c r="B89" s="161" t="s">
        <v>123</v>
      </c>
      <c r="C89" s="162"/>
      <c r="D89" s="162"/>
      <c r="E89" s="162"/>
      <c r="F89" s="162"/>
      <c r="G89" s="163">
        <f>G88-G87</f>
        <v>3271876.6999999993</v>
      </c>
    </row>
    <row r="90" spans="1:255" ht="12" customHeight="1" x14ac:dyDescent="0.25">
      <c r="A90" s="36"/>
      <c r="B90" s="85" t="s">
        <v>124</v>
      </c>
      <c r="C90" s="86"/>
      <c r="D90" s="86"/>
      <c r="E90" s="86"/>
      <c r="F90" s="86"/>
      <c r="G90" s="87"/>
    </row>
    <row r="91" spans="1:255" ht="12.75" customHeight="1" thickBot="1" x14ac:dyDescent="0.3">
      <c r="A91" s="36"/>
      <c r="B91" s="88"/>
      <c r="C91" s="86"/>
      <c r="D91" s="86"/>
      <c r="E91" s="86"/>
      <c r="F91" s="86"/>
      <c r="G91" s="87"/>
    </row>
    <row r="92" spans="1:255" ht="12" customHeight="1" x14ac:dyDescent="0.25">
      <c r="A92" s="36"/>
      <c r="B92" s="89" t="s">
        <v>125</v>
      </c>
      <c r="C92" s="90"/>
      <c r="D92" s="90"/>
      <c r="E92" s="90"/>
      <c r="F92" s="91"/>
      <c r="G92" s="87"/>
    </row>
    <row r="93" spans="1:255" ht="12" customHeight="1" x14ac:dyDescent="0.25">
      <c r="A93" s="36"/>
      <c r="B93" s="92" t="s">
        <v>126</v>
      </c>
      <c r="C93" s="93"/>
      <c r="D93" s="93"/>
      <c r="E93" s="93"/>
      <c r="F93" s="94"/>
      <c r="G93" s="87"/>
    </row>
    <row r="94" spans="1:255" ht="12" customHeight="1" x14ac:dyDescent="0.25">
      <c r="A94" s="36"/>
      <c r="B94" s="92" t="s">
        <v>150</v>
      </c>
      <c r="C94" s="93"/>
      <c r="D94" s="93"/>
      <c r="E94" s="93"/>
      <c r="F94" s="94"/>
      <c r="G94" s="87"/>
    </row>
    <row r="95" spans="1:255" ht="12" customHeight="1" x14ac:dyDescent="0.25">
      <c r="A95" s="36"/>
      <c r="B95" s="92" t="s">
        <v>127</v>
      </c>
      <c r="C95" s="93"/>
      <c r="D95" s="93"/>
      <c r="E95" s="93"/>
      <c r="F95" s="94"/>
      <c r="G95" s="87"/>
    </row>
    <row r="96" spans="1:255" ht="12" customHeight="1" x14ac:dyDescent="0.25">
      <c r="A96" s="36"/>
      <c r="B96" s="92" t="s">
        <v>128</v>
      </c>
      <c r="C96" s="93"/>
      <c r="D96" s="93"/>
      <c r="E96" s="93"/>
      <c r="F96" s="94"/>
      <c r="G96" s="87"/>
    </row>
    <row r="97" spans="1:7" ht="12" customHeight="1" x14ac:dyDescent="0.25">
      <c r="A97" s="36"/>
      <c r="B97" s="92" t="s">
        <v>129</v>
      </c>
      <c r="C97" s="93"/>
      <c r="D97" s="93"/>
      <c r="E97" s="93"/>
      <c r="F97" s="94"/>
      <c r="G97" s="87"/>
    </row>
    <row r="98" spans="1:7" ht="12" customHeight="1" x14ac:dyDescent="0.25">
      <c r="A98" s="36"/>
      <c r="B98" s="92" t="s">
        <v>130</v>
      </c>
      <c r="C98" s="93"/>
      <c r="D98" s="93"/>
      <c r="E98" s="93"/>
      <c r="F98" s="94"/>
      <c r="G98" s="87"/>
    </row>
    <row r="99" spans="1:7" ht="12" customHeight="1" x14ac:dyDescent="0.25">
      <c r="A99" s="36"/>
      <c r="B99" s="92" t="s">
        <v>131</v>
      </c>
      <c r="C99" s="93"/>
      <c r="D99" s="93"/>
      <c r="E99" s="93"/>
      <c r="F99" s="94"/>
      <c r="G99" s="87"/>
    </row>
    <row r="100" spans="1:7" ht="12.75" customHeight="1" thickBot="1" x14ac:dyDescent="0.3">
      <c r="A100" s="36"/>
      <c r="B100" s="95" t="s">
        <v>132</v>
      </c>
      <c r="C100" s="96"/>
      <c r="D100" s="96"/>
      <c r="E100" s="96"/>
      <c r="F100" s="97"/>
      <c r="G100" s="87"/>
    </row>
    <row r="101" spans="1:7" ht="12.75" customHeight="1" thickBot="1" x14ac:dyDescent="0.3">
      <c r="A101" s="36"/>
      <c r="B101" s="88"/>
      <c r="C101" s="93"/>
      <c r="D101" s="93"/>
      <c r="E101" s="93"/>
      <c r="F101" s="93"/>
      <c r="G101" s="87"/>
    </row>
    <row r="102" spans="1:7" ht="15" customHeight="1" thickBot="1" x14ac:dyDescent="0.3">
      <c r="A102" s="36"/>
      <c r="B102" s="132" t="s">
        <v>133</v>
      </c>
      <c r="C102" s="133"/>
      <c r="D102" s="98"/>
      <c r="E102" s="99"/>
      <c r="F102" s="99"/>
      <c r="G102" s="87"/>
    </row>
    <row r="103" spans="1:7" ht="12" customHeight="1" x14ac:dyDescent="0.25">
      <c r="A103" s="36"/>
      <c r="B103" s="100" t="s">
        <v>107</v>
      </c>
      <c r="C103" s="101" t="s">
        <v>134</v>
      </c>
      <c r="D103" s="102" t="s">
        <v>135</v>
      </c>
      <c r="E103" s="99"/>
      <c r="F103" s="99"/>
      <c r="G103" s="87"/>
    </row>
    <row r="104" spans="1:7" ht="12" customHeight="1" x14ac:dyDescent="0.25">
      <c r="A104" s="36"/>
      <c r="B104" s="103" t="s">
        <v>136</v>
      </c>
      <c r="C104" s="104">
        <f>G34</f>
        <v>16050000</v>
      </c>
      <c r="D104" s="105">
        <f>(C104/C110)</f>
        <v>0.49417880004168835</v>
      </c>
      <c r="E104" s="99"/>
      <c r="F104" s="99"/>
      <c r="G104" s="87"/>
    </row>
    <row r="105" spans="1:7" ht="12" customHeight="1" x14ac:dyDescent="0.25">
      <c r="A105" s="36"/>
      <c r="B105" s="103" t="s">
        <v>137</v>
      </c>
      <c r="C105" s="104">
        <f>G39</f>
        <v>0</v>
      </c>
      <c r="D105" s="105">
        <v>0</v>
      </c>
      <c r="E105" s="99"/>
      <c r="F105" s="99"/>
      <c r="G105" s="87"/>
    </row>
    <row r="106" spans="1:7" ht="12" customHeight="1" x14ac:dyDescent="0.25">
      <c r="A106" s="36"/>
      <c r="B106" s="103" t="s">
        <v>138</v>
      </c>
      <c r="C106" s="104">
        <f>G47</f>
        <v>330000</v>
      </c>
      <c r="D106" s="105">
        <f>(C106/C110)</f>
        <v>1.016068560833378E-2</v>
      </c>
      <c r="E106" s="99"/>
      <c r="F106" s="99"/>
      <c r="G106" s="87"/>
    </row>
    <row r="107" spans="1:7" ht="12" customHeight="1" x14ac:dyDescent="0.25">
      <c r="A107" s="36"/>
      <c r="B107" s="103" t="s">
        <v>67</v>
      </c>
      <c r="C107" s="104">
        <f>G72</f>
        <v>10710706</v>
      </c>
      <c r="D107" s="105">
        <f>(C107/C110)</f>
        <v>0.32978217063422505</v>
      </c>
      <c r="E107" s="99"/>
      <c r="F107" s="99"/>
      <c r="G107" s="87"/>
    </row>
    <row r="108" spans="1:7" ht="12" customHeight="1" x14ac:dyDescent="0.25">
      <c r="A108" s="36"/>
      <c r="B108" s="103" t="s">
        <v>139</v>
      </c>
      <c r="C108" s="106">
        <f>G83</f>
        <v>3840840</v>
      </c>
      <c r="D108" s="105">
        <f>(C108/C110)</f>
        <v>0.11825929609670519</v>
      </c>
      <c r="E108" s="107"/>
      <c r="F108" s="107"/>
      <c r="G108" s="87"/>
    </row>
    <row r="109" spans="1:7" ht="12" customHeight="1" x14ac:dyDescent="0.25">
      <c r="A109" s="36"/>
      <c r="B109" s="103" t="s">
        <v>140</v>
      </c>
      <c r="C109" s="106">
        <f>G86</f>
        <v>1546577.3</v>
      </c>
      <c r="D109" s="105">
        <f>(C109/C110)</f>
        <v>4.7619047619047616E-2</v>
      </c>
      <c r="E109" s="107"/>
      <c r="F109" s="107"/>
      <c r="G109" s="87"/>
    </row>
    <row r="110" spans="1:7" ht="12.75" customHeight="1" thickBot="1" x14ac:dyDescent="0.3">
      <c r="A110" s="36"/>
      <c r="B110" s="108" t="s">
        <v>141</v>
      </c>
      <c r="C110" s="109">
        <f>SUM(C104:C109)</f>
        <v>32478123.300000001</v>
      </c>
      <c r="D110" s="110">
        <f>SUM(D104:D109)</f>
        <v>1</v>
      </c>
      <c r="E110" s="107"/>
      <c r="F110" s="107"/>
      <c r="G110" s="87"/>
    </row>
    <row r="111" spans="1:7" ht="12" customHeight="1" x14ac:dyDescent="0.25">
      <c r="A111" s="36"/>
      <c r="B111" s="88"/>
      <c r="C111" s="86"/>
      <c r="D111" s="86"/>
      <c r="E111" s="86"/>
      <c r="F111" s="86"/>
      <c r="G111" s="87"/>
    </row>
    <row r="112" spans="1:7" ht="12.75" customHeight="1" thickBot="1" x14ac:dyDescent="0.3">
      <c r="A112" s="36"/>
      <c r="B112" s="29"/>
      <c r="C112" s="86"/>
      <c r="D112" s="86"/>
      <c r="E112" s="86"/>
      <c r="F112" s="86"/>
      <c r="G112" s="87"/>
    </row>
    <row r="113" spans="1:7" ht="12" customHeight="1" thickBot="1" x14ac:dyDescent="0.3">
      <c r="A113" s="36"/>
      <c r="B113" s="129" t="s">
        <v>142</v>
      </c>
      <c r="C113" s="130"/>
      <c r="D113" s="130"/>
      <c r="E113" s="131"/>
      <c r="F113" s="107"/>
      <c r="G113" s="87"/>
    </row>
    <row r="114" spans="1:7" ht="12" customHeight="1" x14ac:dyDescent="0.25">
      <c r="A114" s="36"/>
      <c r="B114" s="111" t="s">
        <v>143</v>
      </c>
      <c r="C114" s="112">
        <v>50000</v>
      </c>
      <c r="D114" s="112">
        <f>G9</f>
        <v>55000</v>
      </c>
      <c r="E114" s="112">
        <v>60000</v>
      </c>
      <c r="F114" s="113"/>
      <c r="G114" s="114"/>
    </row>
    <row r="115" spans="1:7" ht="12.75" customHeight="1" thickBot="1" x14ac:dyDescent="0.3">
      <c r="A115" s="36"/>
      <c r="B115" s="108" t="s">
        <v>144</v>
      </c>
      <c r="C115" s="109">
        <f>(G87/C114)</f>
        <v>649.56246599999997</v>
      </c>
      <c r="D115" s="109">
        <f>(G87/D114)</f>
        <v>590.5113327272727</v>
      </c>
      <c r="E115" s="115">
        <f>(G87/E114)</f>
        <v>541.302055</v>
      </c>
      <c r="F115" s="113"/>
      <c r="G115" s="114"/>
    </row>
    <row r="116" spans="1:7" ht="15.6" customHeight="1" x14ac:dyDescent="0.25">
      <c r="A116" s="36"/>
      <c r="B116" s="85" t="s">
        <v>145</v>
      </c>
      <c r="C116" s="93"/>
      <c r="D116" s="93"/>
      <c r="E116" s="93"/>
      <c r="F116" s="93"/>
      <c r="G116" s="116"/>
    </row>
  </sheetData>
  <mergeCells count="9">
    <mergeCell ref="E9:F9"/>
    <mergeCell ref="E14:F14"/>
    <mergeCell ref="E15:F15"/>
    <mergeCell ref="B17:G17"/>
    <mergeCell ref="B113:E113"/>
    <mergeCell ref="B102:C102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Morales Leon Jeannette Paola</cp:lastModifiedBy>
  <cp:revision/>
  <dcterms:created xsi:type="dcterms:W3CDTF">2020-11-27T12:49:26Z</dcterms:created>
  <dcterms:modified xsi:type="dcterms:W3CDTF">2023-01-31T12:07:28Z</dcterms:modified>
  <cp:category/>
  <cp:contentStatus/>
</cp:coreProperties>
</file>