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FRUTILLA" sheetId="2" r:id="rId1"/>
  </sheets>
  <definedNames>
    <definedName name="_xlnm._FilterDatabase" localSheetId="0" hidden="1">FRUTILLA!$G$50:$G$65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58" i="2"/>
  <c r="G60" i="2"/>
  <c r="G61" i="2"/>
  <c r="G62" i="2"/>
  <c r="G64" i="2"/>
  <c r="G57" i="2" l="1"/>
  <c r="G52" i="2"/>
  <c r="G53" i="2"/>
  <c r="G54" i="2"/>
  <c r="G55" i="2"/>
  <c r="G50" i="2"/>
  <c r="G65" i="2" s="1"/>
  <c r="G29" i="2"/>
  <c r="G22" i="2"/>
  <c r="G23" i="2"/>
  <c r="G28" i="2" l="1"/>
  <c r="G27" i="2" l="1"/>
  <c r="G26" i="2" l="1"/>
  <c r="G25" i="2"/>
  <c r="G24" i="2"/>
  <c r="G44" i="2"/>
  <c r="G43" i="2" l="1"/>
  <c r="G42" i="2"/>
  <c r="G41" i="2" l="1"/>
  <c r="G12" i="2" l="1"/>
  <c r="G76" i="2" s="1"/>
  <c r="G30" i="2" l="1"/>
  <c r="G21" i="2"/>
  <c r="G40" i="2"/>
  <c r="G45" i="2" s="1"/>
  <c r="G71" i="2"/>
  <c r="G31" i="2" l="1"/>
  <c r="C94" i="2"/>
  <c r="C91" i="2"/>
  <c r="C92" i="2" l="1"/>
  <c r="G73" i="2"/>
  <c r="G74" i="2" s="1"/>
  <c r="G75" i="2" s="1"/>
  <c r="C90" i="2"/>
  <c r="C93" i="2"/>
  <c r="G77" i="2" l="1"/>
  <c r="D101" i="2"/>
  <c r="C95" i="2"/>
  <c r="C96" i="2" l="1"/>
  <c r="E101" i="2"/>
  <c r="C101" i="2"/>
  <c r="D90" i="2" l="1"/>
  <c r="D94" i="2"/>
  <c r="D93" i="2"/>
  <c r="D92" i="2"/>
  <c r="D95" i="2"/>
  <c r="D96" i="2" l="1"/>
</calcChain>
</file>

<file path=xl/sharedStrings.xml><?xml version="1.0" encoding="utf-8"?>
<sst xmlns="http://schemas.openxmlformats.org/spreadsheetml/2006/main" count="182" uniqueCount="123">
  <si>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</si>
  <si>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</si>
  <si>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</si>
  <si>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</si>
  <si>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</si>
  <si>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</si>
  <si>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</si>
  <si>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</si>
  <si>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</si>
  <si>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</si>
  <si>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</si>
  <si>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</si>
  <si>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</si>
  <si>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</si>
  <si>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</si>
  <si>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</si>
  <si>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</si>
  <si>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</si>
  <si>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</si>
  <si>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</si>
  <si>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</si>
  <si>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</si>
  <si>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</si>
  <si>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</si>
  <si>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</si>
  <si>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</si>
  <si>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</si>
  <si>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</si>
  <si>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</si>
  <si>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</si>
  <si>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</si>
  <si>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</si>
  <si>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</si>
  <si>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</si>
  <si>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</si>
  <si>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</si>
  <si>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</si>
  <si>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</si>
  <si>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</si>
  <si>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</si>
  <si>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</si>
  <si>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</si>
  <si>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</si>
  <si>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</si>
  <si>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</si>
  <si>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</si>
  <si>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</si>
  <si>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</si>
  <si>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</si>
  <si>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</si>
  <si>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</si>
  <si>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</si>
  <si>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</si>
  <si>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</si>
  <si>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</si>
  <si>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</si>
  <si>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</si>
  <si>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</si>
  <si>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</si>
  <si>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</si>
  <si>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</si>
  <si>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</si>
  <si>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</si>
  <si>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</si>
  <si>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</si>
  <si>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</si>
  <si>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</si>
  <si>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</si>
  <si>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Cosecha</t>
  </si>
  <si>
    <t>HELADA-LLUVIA EXTEMPORANEA-GRANIZO</t>
  </si>
  <si>
    <t>FRUTILLA</t>
  </si>
  <si>
    <t>RENDIMIENTO (kilos/há)</t>
  </si>
  <si>
    <t>Analisis  fisico de suelo</t>
  </si>
  <si>
    <t>Plantacion</t>
  </si>
  <si>
    <t>Riego</t>
  </si>
  <si>
    <t>Mayo</t>
  </si>
  <si>
    <t>Agosto</t>
  </si>
  <si>
    <t>Septiembre</t>
  </si>
  <si>
    <t>Diciembre-Abril</t>
  </si>
  <si>
    <t>Confeccion de camellon</t>
  </si>
  <si>
    <t>Postura de polines</t>
  </si>
  <si>
    <t>Fertilizacion NPK</t>
  </si>
  <si>
    <t>Septiembre-abril</t>
  </si>
  <si>
    <t>Control de malezas</t>
  </si>
  <si>
    <t>Instalacion del Riego</t>
  </si>
  <si>
    <t xml:space="preserve">Control de plagas </t>
  </si>
  <si>
    <t>Labores de poda</t>
  </si>
  <si>
    <t>Septiembre-Octubre</t>
  </si>
  <si>
    <t>Noviembre-Marzo</t>
  </si>
  <si>
    <t>Septiembre-Marzo</t>
  </si>
  <si>
    <t>Anual</t>
  </si>
  <si>
    <t>Junio-Julio-Agosto</t>
  </si>
  <si>
    <t>Aradura de los camellones</t>
  </si>
  <si>
    <t>Rastrajes</t>
  </si>
  <si>
    <t>Subsolado</t>
  </si>
  <si>
    <t>Labores de suelo entrehileras</t>
  </si>
  <si>
    <t>Aplicación agroquimicos</t>
  </si>
  <si>
    <t>Mayo-Junio</t>
  </si>
  <si>
    <t>Plantas de frutillas</t>
  </si>
  <si>
    <t>Semillas</t>
  </si>
  <si>
    <t>Fertilizantes</t>
  </si>
  <si>
    <t>Ultrasol desarrollo</t>
  </si>
  <si>
    <t>Ultrasol produccion</t>
  </si>
  <si>
    <t>Ultrasol inicial</t>
  </si>
  <si>
    <t>Aminoquelant Ca</t>
  </si>
  <si>
    <t>Lt</t>
  </si>
  <si>
    <t>Octubre- Noviembre</t>
  </si>
  <si>
    <t>Octubre-Marzo</t>
  </si>
  <si>
    <t>Herbicidas</t>
  </si>
  <si>
    <t>Fungicida</t>
  </si>
  <si>
    <t>Phyton 27</t>
  </si>
  <si>
    <t>Amistar 50 WG</t>
  </si>
  <si>
    <t>Farmon</t>
  </si>
  <si>
    <t>Insecticida</t>
  </si>
  <si>
    <t>Karate Zeon</t>
  </si>
  <si>
    <t>Enero</t>
  </si>
  <si>
    <t>Iprodiona 500 WP</t>
  </si>
  <si>
    <t>ALBION</t>
  </si>
  <si>
    <t>NOVENA</t>
  </si>
  <si>
    <t>TEMUCO</t>
  </si>
  <si>
    <t>FREIRE-TEMUCO</t>
  </si>
  <si>
    <t>Vega Modelo - Feria Pinto</t>
  </si>
  <si>
    <t>Diciembre 2023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</si>
</sst>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49" xfId="0" applyFont="1" applyFill="1" applyBorder="1" applyAlignment="1"/>
    <xf numFmtId="0" fontId="1" fillId="2" borderId="50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1" xfId="0" applyNumberFormat="1" applyFont="1" applyFill="1" applyBorder="1" applyAlignment="1">
      <alignment vertical="center"/>
    </xf>
    <xf numFmtId="0" fontId="6" fillId="5" borderId="52" xfId="0" applyFont="1" applyFill="1" applyBorder="1" applyAlignment="1">
      <alignment vertical="center"/>
    </xf>
    <xf numFmtId="164" fontId="6" fillId="5" borderId="53" xfId="0" applyNumberFormat="1" applyFont="1" applyFill="1" applyBorder="1" applyAlignment="1">
      <alignment vertical="center"/>
    </xf>
    <xf numFmtId="49" fontId="6" fillId="3" borderId="54" xfId="0" applyNumberFormat="1" applyFont="1" applyFill="1" applyBorder="1" applyAlignment="1">
      <alignment vertical="center"/>
    </xf>
    <xf numFmtId="164" fontId="6" fillId="3" borderId="55" xfId="0" applyNumberFormat="1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0" fontId="6" fillId="5" borderId="57" xfId="0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0" fontId="0" fillId="2" borderId="49" xfId="0" applyFont="1" applyFill="1" applyBorder="1" applyAlignment="1">
      <alignment horizontal="right"/>
    </xf>
    <xf numFmtId="0" fontId="1" fillId="2" borderId="50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0" xfId="0" applyNumberFormat="1" applyFont="1" applyFill="1" applyBorder="1" applyAlignment="1">
      <alignment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right" vertical="center"/>
    </xf>
    <xf numFmtId="3" fontId="2" fillId="3" borderId="60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59" xfId="0" applyFont="1" applyFill="1" applyBorder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2" xfId="0" applyFont="1" applyFill="1" applyBorder="1" applyAlignment="1"/>
    <xf numFmtId="0" fontId="7" fillId="9" borderId="41" xfId="0" applyFont="1" applyFill="1" applyBorder="1" applyAlignment="1">
      <alignment horizontal="left" vertical="center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ont="1" applyFill="1" applyBorder="1" applyAlignment="1"/>
    <xf numFmtId="0" fontId="0" fillId="9" borderId="0" xfId="0" applyFont="1" applyFill="1" applyAlignment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49" fontId="1" fillId="2" borderId="41" xfId="0" applyNumberFormat="1" applyFont="1" applyFill="1" applyBorder="1" applyAlignment="1">
      <alignment horizontal="left" vertical="center" wrapText="1"/>
    </xf>
    <xf numFmtId="49" fontId="1" fillId="2" borderId="41" xfId="0" applyNumberFormat="1" applyFont="1" applyFill="1" applyBorder="1" applyAlignment="1">
      <alignment horizontal="left" vertical="center"/>
    </xf>
    <xf numFmtId="17" fontId="1" fillId="9" borderId="41" xfId="0" applyNumberFormat="1" applyFont="1" applyFill="1" applyBorder="1" applyAlignment="1">
      <alignment horizontal="right" vertical="top" wrapText="1"/>
    </xf>
    <xf numFmtId="168" fontId="1" fillId="9" borderId="41" xfId="3" applyNumberFormat="1" applyFont="1" applyFill="1" applyBorder="1" applyAlignment="1">
      <alignment horizontal="right" vertical="top" wrapText="1"/>
    </xf>
    <xf numFmtId="168" fontId="1" fillId="9" borderId="41" xfId="3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top" wrapText="1"/>
    </xf>
    <xf numFmtId="17" fontId="8" fillId="0" borderId="48" xfId="1" applyNumberFormat="1" applyFont="1" applyBorder="1" applyAlignment="1">
      <alignment horizontal="left" vertical="center"/>
    </xf>
    <xf numFmtId="0" fontId="1" fillId="0" borderId="41" xfId="0" applyFont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right"/>
    </xf>
    <xf numFmtId="3" fontId="7" fillId="9" borderId="41" xfId="0" applyNumberFormat="1" applyFont="1" applyFill="1" applyBorder="1" applyAlignment="1">
      <alignment horizontal="right" vertical="center"/>
    </xf>
    <xf numFmtId="0" fontId="2" fillId="3" borderId="41" xfId="0" applyFont="1" applyFill="1" applyBorder="1" applyAlignment="1">
      <alignment horizontal="right" vertical="center"/>
    </xf>
    <xf numFmtId="49" fontId="1" fillId="9" borderId="41" xfId="0" applyNumberFormat="1" applyFont="1" applyFill="1" applyBorder="1" applyAlignment="1">
      <alignment horizontal="right" vertical="center"/>
    </xf>
    <xf numFmtId="3" fontId="1" fillId="9" borderId="41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9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9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9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9525</xdr:rowOff>
    </xdr:from>
    <xdr:to>
      <xdr:col>7</xdr:col>
      <xdr:colOff>0</xdr:colOff>
      <xdr:row>7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173" y="9525"/>
          <a:ext cx="7359652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3"/>
  <sheetViews>
    <sheetView showGridLines="0" tabSelected="1" zoomScaleNormal="100" workbookViewId="0">
      <selection activeCell="F99" sqref="F99"/>
    </sheetView>
  </sheetViews>
  <sheetFormatPr baseColWidth="10" defaultColWidth="10.85546875" defaultRowHeight="11.25" customHeight="1" x14ac:dyDescent="0.25"/>
  <cols>
    <col min="1" max="1" width="5.7109375" style="1" customWidth="1"/>
    <col min="2" max="2" width="35.2851562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21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2"/>
      <c r="C8" s="92"/>
      <c r="D8" s="2"/>
      <c r="E8" s="3"/>
      <c r="F8" s="3"/>
      <c r="G8" s="108"/>
    </row>
    <row r="9" spans="1:248" ht="12.75" customHeight="1" x14ac:dyDescent="0.25">
      <c r="A9" s="8"/>
      <c r="B9" s="94" t="s">
        <v>0</v>
      </c>
      <c r="C9" s="123" t="s">
        <v>70</v>
      </c>
      <c r="D9" s="122"/>
      <c r="E9" s="168" t="s">
        <v>71</v>
      </c>
      <c r="F9" s="169"/>
      <c r="G9" s="150">
        <v>34000</v>
      </c>
    </row>
    <row r="10" spans="1:248" ht="12.75" customHeight="1" x14ac:dyDescent="0.25">
      <c r="A10" s="8"/>
      <c r="B10" s="95" t="s">
        <v>1</v>
      </c>
      <c r="C10" s="147" t="s">
        <v>117</v>
      </c>
      <c r="D10" s="14"/>
      <c r="E10" s="170" t="s">
        <v>2</v>
      </c>
      <c r="F10" s="171"/>
      <c r="G10" s="149" t="s">
        <v>78</v>
      </c>
    </row>
    <row r="11" spans="1:248" ht="12.75" customHeight="1" x14ac:dyDescent="0.25">
      <c r="A11" s="8"/>
      <c r="B11" s="95" t="s">
        <v>3</v>
      </c>
      <c r="C11" s="148" t="s">
        <v>52</v>
      </c>
      <c r="D11" s="14"/>
      <c r="E11" s="170" t="s">
        <v>66</v>
      </c>
      <c r="F11" s="171"/>
      <c r="G11" s="151">
        <v>800</v>
      </c>
    </row>
    <row r="12" spans="1:248" ht="12.75" customHeight="1" x14ac:dyDescent="0.25">
      <c r="A12" s="8"/>
      <c r="B12" s="95" t="s">
        <v>4</v>
      </c>
      <c r="C12" s="147" t="s">
        <v>118</v>
      </c>
      <c r="D12" s="14"/>
      <c r="E12" s="115" t="s">
        <v>5</v>
      </c>
      <c r="F12" s="116"/>
      <c r="G12" s="151">
        <f>G9*G11</f>
        <v>27200000</v>
      </c>
    </row>
    <row r="13" spans="1:248" ht="12.75" customHeight="1" x14ac:dyDescent="0.25">
      <c r="A13" s="8"/>
      <c r="B13" s="95" t="s">
        <v>6</v>
      </c>
      <c r="C13" s="148" t="s">
        <v>119</v>
      </c>
      <c r="D13" s="14"/>
      <c r="E13" s="170" t="s">
        <v>7</v>
      </c>
      <c r="F13" s="171"/>
      <c r="G13" s="152" t="s">
        <v>121</v>
      </c>
    </row>
    <row r="14" spans="1:248" ht="12.75" customHeight="1" x14ac:dyDescent="0.25">
      <c r="A14" s="8"/>
      <c r="B14" s="95" t="s">
        <v>8</v>
      </c>
      <c r="C14" s="148" t="s">
        <v>120</v>
      </c>
      <c r="D14" s="14"/>
      <c r="E14" s="170" t="s">
        <v>9</v>
      </c>
      <c r="F14" s="171"/>
      <c r="G14" s="153" t="s">
        <v>122</v>
      </c>
    </row>
    <row r="15" spans="1:248" ht="39.75" customHeight="1" x14ac:dyDescent="0.25">
      <c r="A15" s="8"/>
      <c r="B15" s="95" t="s">
        <v>10</v>
      </c>
      <c r="C15" s="154">
        <v>44958</v>
      </c>
      <c r="D15" s="14"/>
      <c r="E15" s="172" t="s">
        <v>11</v>
      </c>
      <c r="F15" s="173"/>
      <c r="G15" s="155" t="s">
        <v>69</v>
      </c>
      <c r="IN15"/>
    </row>
    <row r="16" spans="1:248" ht="12" customHeight="1" x14ac:dyDescent="0.25">
      <c r="A16" s="2"/>
      <c r="B16" s="93"/>
      <c r="C16" s="15"/>
      <c r="D16" s="16"/>
      <c r="E16" s="17"/>
      <c r="F16" s="17"/>
      <c r="G16" s="109"/>
    </row>
    <row r="17" spans="1:7" ht="12" customHeight="1" x14ac:dyDescent="0.25">
      <c r="A17" s="5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24" t="s">
        <v>79</v>
      </c>
      <c r="C21" s="125" t="s">
        <v>56</v>
      </c>
      <c r="D21" s="126">
        <v>2.5</v>
      </c>
      <c r="E21" s="156" t="s">
        <v>76</v>
      </c>
      <c r="F21" s="156">
        <v>20000</v>
      </c>
      <c r="G21" s="127">
        <f t="shared" ref="G21:G30" si="0">D21*F21</f>
        <v>50000</v>
      </c>
    </row>
    <row r="22" spans="1:7" ht="12" customHeight="1" x14ac:dyDescent="0.25">
      <c r="A22" s="5"/>
      <c r="B22" s="124" t="s">
        <v>73</v>
      </c>
      <c r="C22" s="125" t="s">
        <v>56</v>
      </c>
      <c r="D22" s="126">
        <v>10</v>
      </c>
      <c r="E22" s="156" t="s">
        <v>76</v>
      </c>
      <c r="F22" s="156">
        <v>20000</v>
      </c>
      <c r="G22" s="127">
        <f t="shared" si="0"/>
        <v>200000</v>
      </c>
    </row>
    <row r="23" spans="1:7" ht="12" customHeight="1" x14ac:dyDescent="0.25">
      <c r="A23" s="5"/>
      <c r="B23" s="124" t="s">
        <v>80</v>
      </c>
      <c r="C23" s="125" t="s">
        <v>56</v>
      </c>
      <c r="D23" s="126">
        <v>2.5</v>
      </c>
      <c r="E23" s="156" t="s">
        <v>76</v>
      </c>
      <c r="F23" s="156">
        <v>20000</v>
      </c>
      <c r="G23" s="127">
        <f t="shared" si="0"/>
        <v>50000</v>
      </c>
    </row>
    <row r="24" spans="1:7" ht="12" customHeight="1" x14ac:dyDescent="0.25">
      <c r="A24" s="8"/>
      <c r="B24" s="128" t="s">
        <v>81</v>
      </c>
      <c r="C24" s="125" t="s">
        <v>56</v>
      </c>
      <c r="D24" s="126">
        <v>6</v>
      </c>
      <c r="E24" s="156" t="s">
        <v>82</v>
      </c>
      <c r="F24" s="156">
        <v>20000</v>
      </c>
      <c r="G24" s="127">
        <f t="shared" si="0"/>
        <v>120000</v>
      </c>
    </row>
    <row r="25" spans="1:7" ht="12" customHeight="1" x14ac:dyDescent="0.25">
      <c r="A25" s="8"/>
      <c r="B25" s="128" t="s">
        <v>83</v>
      </c>
      <c r="C25" s="125" t="s">
        <v>56</v>
      </c>
      <c r="D25" s="126">
        <v>5</v>
      </c>
      <c r="E25" s="156" t="s">
        <v>87</v>
      </c>
      <c r="F25" s="156">
        <v>20000</v>
      </c>
      <c r="G25" s="127">
        <f t="shared" si="0"/>
        <v>100000</v>
      </c>
    </row>
    <row r="26" spans="1:7" ht="12" customHeight="1" x14ac:dyDescent="0.25">
      <c r="A26" s="8"/>
      <c r="B26" s="128" t="s">
        <v>84</v>
      </c>
      <c r="C26" s="125" t="s">
        <v>56</v>
      </c>
      <c r="D26" s="126">
        <v>10</v>
      </c>
      <c r="E26" s="156" t="s">
        <v>88</v>
      </c>
      <c r="F26" s="156">
        <v>20000</v>
      </c>
      <c r="G26" s="127">
        <f t="shared" si="0"/>
        <v>200000</v>
      </c>
    </row>
    <row r="27" spans="1:7" ht="12" customHeight="1" x14ac:dyDescent="0.25">
      <c r="A27" s="8"/>
      <c r="B27" s="128" t="s">
        <v>74</v>
      </c>
      <c r="C27" s="125" t="s">
        <v>56</v>
      </c>
      <c r="D27" s="126">
        <v>36</v>
      </c>
      <c r="E27" s="156" t="s">
        <v>89</v>
      </c>
      <c r="F27" s="156">
        <v>20000</v>
      </c>
      <c r="G27" s="127">
        <f t="shared" si="0"/>
        <v>720000</v>
      </c>
    </row>
    <row r="28" spans="1:7" ht="12" customHeight="1" x14ac:dyDescent="0.25">
      <c r="A28" s="8"/>
      <c r="B28" s="128" t="s">
        <v>85</v>
      </c>
      <c r="C28" s="125" t="s">
        <v>56</v>
      </c>
      <c r="D28" s="126">
        <v>6</v>
      </c>
      <c r="E28" s="156" t="s">
        <v>90</v>
      </c>
      <c r="F28" s="156">
        <v>20000</v>
      </c>
      <c r="G28" s="127">
        <f t="shared" si="0"/>
        <v>120000</v>
      </c>
    </row>
    <row r="29" spans="1:7" ht="12" customHeight="1" x14ac:dyDescent="0.25">
      <c r="A29" s="8"/>
      <c r="B29" s="128" t="s">
        <v>86</v>
      </c>
      <c r="C29" s="125" t="s">
        <v>56</v>
      </c>
      <c r="D29" s="126">
        <v>6</v>
      </c>
      <c r="E29" s="156" t="s">
        <v>91</v>
      </c>
      <c r="F29" s="156">
        <v>20000</v>
      </c>
      <c r="G29" s="127">
        <f t="shared" si="0"/>
        <v>120000</v>
      </c>
    </row>
    <row r="30" spans="1:7" ht="12" customHeight="1" x14ac:dyDescent="0.25">
      <c r="A30" s="8"/>
      <c r="B30" s="128" t="s">
        <v>68</v>
      </c>
      <c r="C30" s="125" t="s">
        <v>56</v>
      </c>
      <c r="D30" s="129">
        <v>120</v>
      </c>
      <c r="E30" s="156" t="s">
        <v>78</v>
      </c>
      <c r="F30" s="156">
        <v>20000</v>
      </c>
      <c r="G30" s="127">
        <f t="shared" si="0"/>
        <v>2400000</v>
      </c>
    </row>
    <row r="31" spans="1:7" ht="12.75" customHeight="1" x14ac:dyDescent="0.25">
      <c r="A31" s="8"/>
      <c r="B31" s="111" t="s">
        <v>20</v>
      </c>
      <c r="C31" s="112"/>
      <c r="D31" s="113"/>
      <c r="E31" s="113"/>
      <c r="F31" s="113"/>
      <c r="G31" s="114">
        <f>SUM(G21:G30)</f>
        <v>4080000</v>
      </c>
    </row>
    <row r="32" spans="1:7" ht="12" customHeight="1" x14ac:dyDescent="0.25">
      <c r="A32" s="5"/>
      <c r="B32" s="18"/>
      <c r="C32" s="20"/>
      <c r="D32" s="20"/>
      <c r="E32" s="20"/>
      <c r="F32" s="27"/>
      <c r="G32" s="28"/>
    </row>
    <row r="33" spans="1:8" ht="12" customHeight="1" x14ac:dyDescent="0.25">
      <c r="A33" s="2"/>
      <c r="B33" s="29" t="s">
        <v>21</v>
      </c>
      <c r="C33" s="30"/>
      <c r="D33" s="31"/>
      <c r="E33" s="31"/>
      <c r="F33" s="32"/>
      <c r="G33" s="33"/>
    </row>
    <row r="34" spans="1:8" ht="24" customHeight="1" x14ac:dyDescent="0.25">
      <c r="A34" s="4"/>
      <c r="B34" s="34" t="s">
        <v>14</v>
      </c>
      <c r="C34" s="35" t="s">
        <v>15</v>
      </c>
      <c r="D34" s="35" t="s">
        <v>16</v>
      </c>
      <c r="E34" s="26" t="s">
        <v>17</v>
      </c>
      <c r="F34" s="35" t="s">
        <v>18</v>
      </c>
      <c r="G34" s="34" t="s">
        <v>19</v>
      </c>
    </row>
    <row r="35" spans="1:8" ht="12" customHeight="1" x14ac:dyDescent="0.25">
      <c r="A35" s="4"/>
      <c r="B35" s="36"/>
      <c r="C35" s="37"/>
      <c r="D35" s="37"/>
      <c r="E35" s="37"/>
      <c r="F35" s="38"/>
      <c r="G35" s="39"/>
    </row>
    <row r="36" spans="1:8" ht="12" customHeight="1" x14ac:dyDescent="0.25">
      <c r="A36" s="4"/>
      <c r="B36" s="6" t="s">
        <v>22</v>
      </c>
      <c r="C36" s="7"/>
      <c r="D36" s="7"/>
      <c r="E36" s="7"/>
      <c r="F36" s="40"/>
      <c r="G36" s="12"/>
    </row>
    <row r="37" spans="1:8" ht="12" customHeight="1" x14ac:dyDescent="0.25">
      <c r="A37" s="4"/>
      <c r="B37" s="41"/>
      <c r="C37" s="42"/>
      <c r="D37" s="42"/>
      <c r="E37" s="42"/>
      <c r="F37" s="43"/>
      <c r="G37" s="44"/>
    </row>
    <row r="38" spans="1:8" ht="12" customHeight="1" x14ac:dyDescent="0.25">
      <c r="A38" s="2"/>
      <c r="B38" s="29" t="s">
        <v>23</v>
      </c>
      <c r="C38" s="30"/>
      <c r="D38" s="31"/>
      <c r="E38" s="31"/>
      <c r="F38" s="32"/>
      <c r="G38" s="33"/>
    </row>
    <row r="39" spans="1:8" ht="26.25" customHeight="1" x14ac:dyDescent="0.25">
      <c r="A39" s="4"/>
      <c r="B39" s="56" t="s">
        <v>14</v>
      </c>
      <c r="C39" s="56" t="s">
        <v>15</v>
      </c>
      <c r="D39" s="45" t="s">
        <v>16</v>
      </c>
      <c r="E39" s="26" t="s">
        <v>17</v>
      </c>
      <c r="F39" s="46" t="s">
        <v>18</v>
      </c>
      <c r="G39" s="45" t="s">
        <v>19</v>
      </c>
    </row>
    <row r="40" spans="1:8" ht="12.75" customHeight="1" x14ac:dyDescent="0.25">
      <c r="A40" s="5"/>
      <c r="B40" s="124" t="s">
        <v>94</v>
      </c>
      <c r="C40" s="125" t="s">
        <v>60</v>
      </c>
      <c r="D40" s="130">
        <v>0.1</v>
      </c>
      <c r="E40" s="156" t="s">
        <v>76</v>
      </c>
      <c r="F40" s="156">
        <v>160000</v>
      </c>
      <c r="G40" s="127">
        <f t="shared" ref="G40:G43" si="1">D40*F40</f>
        <v>16000</v>
      </c>
      <c r="H40" s="110"/>
    </row>
    <row r="41" spans="1:8" ht="12.75" customHeight="1" x14ac:dyDescent="0.25">
      <c r="A41" s="5"/>
      <c r="B41" s="121" t="s">
        <v>92</v>
      </c>
      <c r="C41" s="125" t="s">
        <v>60</v>
      </c>
      <c r="D41" s="130">
        <v>0.2</v>
      </c>
      <c r="E41" s="156" t="s">
        <v>76</v>
      </c>
      <c r="F41" s="156">
        <v>400000</v>
      </c>
      <c r="G41" s="127">
        <f t="shared" si="1"/>
        <v>80000</v>
      </c>
      <c r="H41" s="110"/>
    </row>
    <row r="42" spans="1:8" ht="12.75" customHeight="1" x14ac:dyDescent="0.25">
      <c r="A42" s="8"/>
      <c r="B42" s="124" t="s">
        <v>93</v>
      </c>
      <c r="C42" s="125" t="s">
        <v>60</v>
      </c>
      <c r="D42" s="130">
        <v>0.4</v>
      </c>
      <c r="E42" s="156" t="s">
        <v>76</v>
      </c>
      <c r="F42" s="156">
        <v>160000</v>
      </c>
      <c r="G42" s="127">
        <f t="shared" si="1"/>
        <v>64000</v>
      </c>
      <c r="H42" s="110"/>
    </row>
    <row r="43" spans="1:8" ht="12.75" customHeight="1" x14ac:dyDescent="0.25">
      <c r="A43" s="8"/>
      <c r="B43" s="124" t="s">
        <v>95</v>
      </c>
      <c r="C43" s="125" t="s">
        <v>60</v>
      </c>
      <c r="D43" s="130">
        <v>0.1</v>
      </c>
      <c r="E43" s="156" t="s">
        <v>97</v>
      </c>
      <c r="F43" s="156">
        <v>150000</v>
      </c>
      <c r="G43" s="127">
        <f t="shared" si="1"/>
        <v>15000</v>
      </c>
      <c r="H43" s="110"/>
    </row>
    <row r="44" spans="1:8" ht="12.75" customHeight="1" x14ac:dyDescent="0.25">
      <c r="A44" s="8"/>
      <c r="B44" s="131" t="s">
        <v>96</v>
      </c>
      <c r="C44" s="132" t="s">
        <v>60</v>
      </c>
      <c r="D44" s="133">
        <v>0.9</v>
      </c>
      <c r="E44" s="140" t="s">
        <v>90</v>
      </c>
      <c r="F44" s="140">
        <v>160000</v>
      </c>
      <c r="G44" s="140">
        <f>D44*F44</f>
        <v>144000</v>
      </c>
      <c r="H44" s="110"/>
    </row>
    <row r="45" spans="1:8" ht="12.75" customHeight="1" x14ac:dyDescent="0.25">
      <c r="A45" s="8"/>
      <c r="B45" s="117" t="s">
        <v>24</v>
      </c>
      <c r="C45" s="118"/>
      <c r="D45" s="119"/>
      <c r="E45" s="119"/>
      <c r="F45" s="119"/>
      <c r="G45" s="120">
        <f>SUM(G40:G44)</f>
        <v>319000</v>
      </c>
    </row>
    <row r="46" spans="1:8" ht="12" customHeight="1" x14ac:dyDescent="0.25">
      <c r="A46" s="4"/>
      <c r="B46" s="41"/>
      <c r="C46" s="42"/>
      <c r="D46" s="42"/>
      <c r="E46" s="42"/>
      <c r="F46" s="43"/>
      <c r="G46" s="44"/>
    </row>
    <row r="47" spans="1:8" ht="12" customHeight="1" x14ac:dyDescent="0.25">
      <c r="A47" s="2"/>
      <c r="B47" s="29" t="s">
        <v>25</v>
      </c>
      <c r="C47" s="30"/>
      <c r="D47" s="31"/>
      <c r="E47" s="31"/>
      <c r="F47" s="32"/>
      <c r="G47" s="33"/>
    </row>
    <row r="48" spans="1:8" ht="24" customHeight="1" x14ac:dyDescent="0.25">
      <c r="A48" s="4"/>
      <c r="B48" s="47" t="s">
        <v>26</v>
      </c>
      <c r="C48" s="47" t="s">
        <v>27</v>
      </c>
      <c r="D48" s="47" t="s">
        <v>28</v>
      </c>
      <c r="E48" s="47" t="s">
        <v>17</v>
      </c>
      <c r="F48" s="47" t="s">
        <v>18</v>
      </c>
      <c r="G48" s="48" t="s">
        <v>19</v>
      </c>
    </row>
    <row r="49" spans="1:248" s="144" customFormat="1" ht="12" customHeight="1" x14ac:dyDescent="0.25">
      <c r="A49" s="143"/>
      <c r="B49" s="145" t="s">
        <v>99</v>
      </c>
      <c r="C49" s="141"/>
      <c r="D49" s="141"/>
      <c r="E49" s="141"/>
      <c r="F49" s="141"/>
      <c r="G49" s="142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</row>
    <row r="50" spans="1:248" s="144" customFormat="1" ht="12" customHeight="1" x14ac:dyDescent="0.25">
      <c r="A50" s="143"/>
      <c r="B50" s="134" t="s">
        <v>98</v>
      </c>
      <c r="C50" s="135" t="s">
        <v>61</v>
      </c>
      <c r="D50" s="135">
        <v>40000</v>
      </c>
      <c r="E50" s="157" t="s">
        <v>76</v>
      </c>
      <c r="F50" s="157">
        <v>250</v>
      </c>
      <c r="G50" s="157">
        <f>D50*F50</f>
        <v>10000000</v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</row>
    <row r="51" spans="1:248" s="144" customFormat="1" ht="12" customHeight="1" x14ac:dyDescent="0.25">
      <c r="A51" s="143"/>
      <c r="B51" s="145" t="s">
        <v>100</v>
      </c>
      <c r="C51" s="135"/>
      <c r="D51" s="135"/>
      <c r="E51" s="157"/>
      <c r="F51" s="157"/>
      <c r="G51" s="157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</row>
    <row r="52" spans="1:248" s="144" customFormat="1" ht="12" customHeight="1" x14ac:dyDescent="0.25">
      <c r="A52" s="143"/>
      <c r="B52" s="134" t="s">
        <v>103</v>
      </c>
      <c r="C52" s="135" t="s">
        <v>58</v>
      </c>
      <c r="D52" s="135">
        <v>100</v>
      </c>
      <c r="E52" s="157" t="s">
        <v>106</v>
      </c>
      <c r="F52" s="157">
        <v>3282</v>
      </c>
      <c r="G52" s="157">
        <f t="shared" ref="G52:G64" si="2">D52*F52</f>
        <v>328200</v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</row>
    <row r="53" spans="1:248" s="144" customFormat="1" ht="12" customHeight="1" x14ac:dyDescent="0.25">
      <c r="A53" s="143"/>
      <c r="B53" s="134" t="s">
        <v>101</v>
      </c>
      <c r="C53" s="135" t="s">
        <v>58</v>
      </c>
      <c r="D53" s="135">
        <v>100</v>
      </c>
      <c r="E53" s="157" t="s">
        <v>77</v>
      </c>
      <c r="F53" s="157">
        <v>3282</v>
      </c>
      <c r="G53" s="157">
        <f t="shared" si="2"/>
        <v>328200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</row>
    <row r="54" spans="1:248" s="144" customFormat="1" ht="12" customHeight="1" x14ac:dyDescent="0.25">
      <c r="A54" s="143"/>
      <c r="B54" s="134" t="s">
        <v>102</v>
      </c>
      <c r="C54" s="135" t="s">
        <v>58</v>
      </c>
      <c r="D54" s="135">
        <v>200</v>
      </c>
      <c r="E54" s="157" t="s">
        <v>106</v>
      </c>
      <c r="F54" s="157">
        <v>3282</v>
      </c>
      <c r="G54" s="157">
        <f t="shared" si="2"/>
        <v>656400</v>
      </c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</row>
    <row r="55" spans="1:248" s="144" customFormat="1" ht="12" customHeight="1" x14ac:dyDescent="0.25">
      <c r="A55" s="143"/>
      <c r="B55" s="134" t="s">
        <v>104</v>
      </c>
      <c r="C55" s="135" t="s">
        <v>105</v>
      </c>
      <c r="D55" s="135">
        <v>5</v>
      </c>
      <c r="E55" s="157" t="s">
        <v>107</v>
      </c>
      <c r="F55" s="157">
        <v>14558</v>
      </c>
      <c r="G55" s="157">
        <f t="shared" si="2"/>
        <v>72790</v>
      </c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</row>
    <row r="56" spans="1:248" s="144" customFormat="1" ht="12" customHeight="1" x14ac:dyDescent="0.25">
      <c r="A56" s="143"/>
      <c r="B56" s="145" t="s">
        <v>108</v>
      </c>
      <c r="C56" s="135"/>
      <c r="D56" s="135"/>
      <c r="E56" s="157"/>
      <c r="F56" s="157"/>
      <c r="G56" s="157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</row>
    <row r="57" spans="1:248" s="144" customFormat="1" ht="12" customHeight="1" x14ac:dyDescent="0.25">
      <c r="A57" s="143"/>
      <c r="B57" s="124" t="s">
        <v>53</v>
      </c>
      <c r="C57" s="135" t="s">
        <v>57</v>
      </c>
      <c r="D57" s="136">
        <v>2.5</v>
      </c>
      <c r="E57" s="157" t="s">
        <v>75</v>
      </c>
      <c r="F57" s="157">
        <v>8900</v>
      </c>
      <c r="G57" s="157">
        <f t="shared" si="2"/>
        <v>22250</v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</row>
    <row r="58" spans="1:248" s="144" customFormat="1" ht="12" customHeight="1" x14ac:dyDescent="0.25">
      <c r="A58" s="143"/>
      <c r="B58" s="124" t="s">
        <v>112</v>
      </c>
      <c r="C58" s="135" t="s">
        <v>105</v>
      </c>
      <c r="D58" s="136">
        <v>3</v>
      </c>
      <c r="E58" s="157" t="s">
        <v>107</v>
      </c>
      <c r="F58" s="157">
        <v>15030</v>
      </c>
      <c r="G58" s="157">
        <f t="shared" si="2"/>
        <v>45090</v>
      </c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</row>
    <row r="59" spans="1:248" s="144" customFormat="1" ht="12" customHeight="1" x14ac:dyDescent="0.25">
      <c r="A59" s="143"/>
      <c r="B59" s="146" t="s">
        <v>109</v>
      </c>
      <c r="C59" s="135"/>
      <c r="D59" s="136"/>
      <c r="E59" s="157"/>
      <c r="F59" s="157"/>
      <c r="G59" s="157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</row>
    <row r="60" spans="1:248" s="144" customFormat="1" ht="12" customHeight="1" x14ac:dyDescent="0.25">
      <c r="A60" s="143"/>
      <c r="B60" s="124" t="s">
        <v>110</v>
      </c>
      <c r="C60" s="135" t="s">
        <v>105</v>
      </c>
      <c r="D60" s="136">
        <v>0.5</v>
      </c>
      <c r="E60" s="157" t="s">
        <v>115</v>
      </c>
      <c r="F60" s="157">
        <v>69290</v>
      </c>
      <c r="G60" s="157">
        <f t="shared" si="2"/>
        <v>34645</v>
      </c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</row>
    <row r="61" spans="1:248" s="144" customFormat="1" ht="12" customHeight="1" x14ac:dyDescent="0.25">
      <c r="A61" s="143"/>
      <c r="B61" s="124" t="s">
        <v>116</v>
      </c>
      <c r="C61" s="135" t="s">
        <v>58</v>
      </c>
      <c r="D61" s="136">
        <v>2</v>
      </c>
      <c r="E61" s="157" t="s">
        <v>107</v>
      </c>
      <c r="F61" s="157">
        <v>39990</v>
      </c>
      <c r="G61" s="157">
        <f t="shared" si="2"/>
        <v>79980</v>
      </c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</row>
    <row r="62" spans="1:248" ht="12" customHeight="1" x14ac:dyDescent="0.25">
      <c r="A62" s="8"/>
      <c r="B62" s="134" t="s">
        <v>111</v>
      </c>
      <c r="C62" s="135" t="s">
        <v>58</v>
      </c>
      <c r="D62" s="135">
        <v>1</v>
      </c>
      <c r="E62" s="157" t="s">
        <v>115</v>
      </c>
      <c r="F62" s="157">
        <v>109776</v>
      </c>
      <c r="G62" s="157">
        <f t="shared" si="2"/>
        <v>109776</v>
      </c>
    </row>
    <row r="63" spans="1:248" ht="12" customHeight="1" x14ac:dyDescent="0.25">
      <c r="A63" s="8"/>
      <c r="B63" s="145" t="s">
        <v>113</v>
      </c>
      <c r="C63" s="135"/>
      <c r="D63" s="135"/>
      <c r="E63" s="157"/>
      <c r="F63" s="157"/>
      <c r="G63" s="157"/>
    </row>
    <row r="64" spans="1:248" ht="12" customHeight="1" x14ac:dyDescent="0.25">
      <c r="A64" s="8"/>
      <c r="B64" s="134" t="s">
        <v>114</v>
      </c>
      <c r="C64" s="135" t="s">
        <v>105</v>
      </c>
      <c r="D64" s="135">
        <v>1</v>
      </c>
      <c r="E64" s="157" t="s">
        <v>107</v>
      </c>
      <c r="F64" s="157">
        <v>50000</v>
      </c>
      <c r="G64" s="157">
        <f t="shared" si="2"/>
        <v>50000</v>
      </c>
    </row>
    <row r="65" spans="1:8" s="1" customFormat="1" ht="12.75" customHeight="1" x14ac:dyDescent="0.25">
      <c r="A65" s="8"/>
      <c r="B65" s="49" t="s">
        <v>29</v>
      </c>
      <c r="C65" s="50"/>
      <c r="D65" s="50"/>
      <c r="E65" s="158"/>
      <c r="F65" s="158"/>
      <c r="G65" s="137">
        <f>SUM(G50:G64)</f>
        <v>11727331</v>
      </c>
    </row>
    <row r="66" spans="1:8" s="1" customFormat="1" ht="12" customHeight="1" x14ac:dyDescent="0.25">
      <c r="A66" s="8"/>
      <c r="B66" s="51"/>
      <c r="C66" s="52"/>
      <c r="D66" s="52"/>
      <c r="E66" s="53"/>
      <c r="F66" s="54"/>
      <c r="G66" s="55"/>
    </row>
    <row r="67" spans="1:8" s="1" customFormat="1" ht="12" customHeight="1" x14ac:dyDescent="0.25">
      <c r="A67" s="2"/>
      <c r="B67" s="29" t="s">
        <v>30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6" t="s">
        <v>31</v>
      </c>
      <c r="C68" s="47" t="s">
        <v>27</v>
      </c>
      <c r="D68" s="47" t="s">
        <v>28</v>
      </c>
      <c r="E68" s="56" t="s">
        <v>17</v>
      </c>
      <c r="F68" s="47" t="s">
        <v>18</v>
      </c>
      <c r="G68" s="56" t="s">
        <v>19</v>
      </c>
    </row>
    <row r="69" spans="1:8" s="1" customFormat="1" ht="12" customHeight="1" x14ac:dyDescent="0.25">
      <c r="A69" s="4"/>
      <c r="B69" s="138" t="s">
        <v>67</v>
      </c>
      <c r="C69" s="139" t="s">
        <v>61</v>
      </c>
      <c r="D69" s="139">
        <v>1</v>
      </c>
      <c r="E69" s="159" t="s">
        <v>75</v>
      </c>
      <c r="F69" s="160">
        <v>33000</v>
      </c>
      <c r="G69" s="140">
        <f>D69*F69</f>
        <v>33000</v>
      </c>
    </row>
    <row r="70" spans="1:8" s="1" customFormat="1" ht="12" customHeight="1" x14ac:dyDescent="0.25">
      <c r="A70" s="8"/>
      <c r="B70" s="138" t="s">
        <v>72</v>
      </c>
      <c r="C70" s="139" t="s">
        <v>61</v>
      </c>
      <c r="D70" s="139">
        <v>1</v>
      </c>
      <c r="E70" s="159" t="s">
        <v>75</v>
      </c>
      <c r="F70" s="160">
        <v>9996</v>
      </c>
      <c r="G70" s="140">
        <f>D70*F70</f>
        <v>9996</v>
      </c>
    </row>
    <row r="71" spans="1:8" s="1" customFormat="1" ht="13.5" customHeight="1" x14ac:dyDescent="0.25">
      <c r="A71" s="8"/>
      <c r="B71" s="117" t="s">
        <v>32</v>
      </c>
      <c r="C71" s="118"/>
      <c r="D71" s="118"/>
      <c r="E71" s="119"/>
      <c r="F71" s="119"/>
      <c r="G71" s="120">
        <f>G69+G70</f>
        <v>42996</v>
      </c>
      <c r="H71" s="11"/>
    </row>
    <row r="72" spans="1:8" s="1" customFormat="1" ht="12" customHeight="1" x14ac:dyDescent="0.25">
      <c r="A72" s="4"/>
      <c r="B72" s="57"/>
      <c r="C72" s="57"/>
      <c r="D72" s="57"/>
      <c r="E72" s="57"/>
      <c r="F72" s="58"/>
      <c r="G72" s="59"/>
    </row>
    <row r="73" spans="1:8" s="1" customFormat="1" ht="12" customHeight="1" x14ac:dyDescent="0.25">
      <c r="A73" s="2"/>
      <c r="B73" s="98" t="s">
        <v>33</v>
      </c>
      <c r="C73" s="99"/>
      <c r="D73" s="99"/>
      <c r="E73" s="99"/>
      <c r="F73" s="99"/>
      <c r="G73" s="100">
        <f>G31+G36+G45+G65+G71</f>
        <v>16169327</v>
      </c>
    </row>
    <row r="74" spans="1:8" s="1" customFormat="1" ht="12" customHeight="1" x14ac:dyDescent="0.25">
      <c r="A74" s="8"/>
      <c r="B74" s="101" t="s">
        <v>34</v>
      </c>
      <c r="C74" s="97"/>
      <c r="D74" s="97"/>
      <c r="E74" s="97"/>
      <c r="F74" s="97"/>
      <c r="G74" s="102">
        <f>G73*0.05</f>
        <v>808466.35000000009</v>
      </c>
    </row>
    <row r="75" spans="1:8" s="1" customFormat="1" ht="12" customHeight="1" x14ac:dyDescent="0.25">
      <c r="A75" s="8"/>
      <c r="B75" s="103" t="s">
        <v>35</v>
      </c>
      <c r="C75" s="96"/>
      <c r="D75" s="96"/>
      <c r="E75" s="96"/>
      <c r="F75" s="96"/>
      <c r="G75" s="104">
        <f>G74+G73</f>
        <v>16977793.350000001</v>
      </c>
    </row>
    <row r="76" spans="1:8" s="1" customFormat="1" ht="12" customHeight="1" x14ac:dyDescent="0.25">
      <c r="A76" s="8"/>
      <c r="B76" s="101" t="s">
        <v>36</v>
      </c>
      <c r="C76" s="97"/>
      <c r="D76" s="97"/>
      <c r="E76" s="97"/>
      <c r="F76" s="97"/>
      <c r="G76" s="102">
        <f>G12</f>
        <v>27200000</v>
      </c>
    </row>
    <row r="77" spans="1:8" s="1" customFormat="1" ht="12" customHeight="1" x14ac:dyDescent="0.25">
      <c r="A77" s="8"/>
      <c r="B77" s="105" t="s">
        <v>37</v>
      </c>
      <c r="C77" s="106"/>
      <c r="D77" s="106"/>
      <c r="E77" s="106"/>
      <c r="F77" s="106"/>
      <c r="G77" s="107">
        <f>G76-G75</f>
        <v>10222206.649999999</v>
      </c>
    </row>
    <row r="78" spans="1:8" s="1" customFormat="1" ht="12" customHeight="1" x14ac:dyDescent="0.25">
      <c r="A78" s="8"/>
      <c r="B78" s="60" t="s">
        <v>54</v>
      </c>
      <c r="C78" s="61"/>
      <c r="D78" s="61"/>
      <c r="E78" s="61"/>
      <c r="F78" s="61"/>
      <c r="G78" s="62"/>
    </row>
    <row r="79" spans="1:8" s="1" customFormat="1" ht="12.75" customHeight="1" thickBot="1" x14ac:dyDescent="0.3">
      <c r="A79" s="8"/>
      <c r="B79" s="63"/>
      <c r="C79" s="61"/>
      <c r="D79" s="61"/>
      <c r="E79" s="61"/>
      <c r="F79" s="61"/>
      <c r="G79" s="62"/>
    </row>
    <row r="80" spans="1:8" s="1" customFormat="1" ht="12" customHeight="1" x14ac:dyDescent="0.25">
      <c r="A80" s="8"/>
      <c r="B80" s="64" t="s">
        <v>55</v>
      </c>
      <c r="C80" s="65"/>
      <c r="D80" s="65"/>
      <c r="E80" s="65"/>
      <c r="F80" s="66"/>
      <c r="G80" s="62"/>
    </row>
    <row r="81" spans="1:7" s="1" customFormat="1" ht="12" customHeight="1" x14ac:dyDescent="0.25">
      <c r="A81" s="8"/>
      <c r="B81" s="67" t="s">
        <v>38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39</v>
      </c>
      <c r="C82" s="68"/>
      <c r="D82" s="68"/>
      <c r="E82" s="68"/>
      <c r="F82" s="69"/>
      <c r="G82" s="62"/>
    </row>
    <row r="83" spans="1:7" s="1" customFormat="1" ht="12" customHeight="1" x14ac:dyDescent="0.25">
      <c r="A83" s="8"/>
      <c r="B83" s="67" t="s">
        <v>40</v>
      </c>
      <c r="C83" s="68"/>
      <c r="D83" s="68"/>
      <c r="E83" s="68"/>
      <c r="F83" s="69"/>
      <c r="G83" s="62"/>
    </row>
    <row r="84" spans="1:7" s="1" customFormat="1" ht="12" customHeight="1" x14ac:dyDescent="0.25">
      <c r="A84" s="8"/>
      <c r="B84" s="67" t="s">
        <v>41</v>
      </c>
      <c r="C84" s="68"/>
      <c r="D84" s="68"/>
      <c r="E84" s="68"/>
      <c r="F84" s="69"/>
      <c r="G84" s="62"/>
    </row>
    <row r="85" spans="1:7" s="1" customFormat="1" ht="12" customHeight="1" x14ac:dyDescent="0.25">
      <c r="A85" s="8"/>
      <c r="B85" s="67" t="s">
        <v>42</v>
      </c>
      <c r="C85" s="68"/>
      <c r="D85" s="68"/>
      <c r="E85" s="68"/>
      <c r="F85" s="69"/>
      <c r="G85" s="62"/>
    </row>
    <row r="86" spans="1:7" s="1" customFormat="1" ht="12.75" customHeight="1" thickBot="1" x14ac:dyDescent="0.3">
      <c r="A86" s="8"/>
      <c r="B86" s="70" t="s">
        <v>43</v>
      </c>
      <c r="C86" s="71"/>
      <c r="D86" s="71"/>
      <c r="E86" s="71"/>
      <c r="F86" s="72"/>
      <c r="G86" s="62"/>
    </row>
    <row r="87" spans="1:7" s="1" customFormat="1" ht="12.75" customHeight="1" x14ac:dyDescent="0.25">
      <c r="A87" s="8"/>
      <c r="B87" s="63"/>
      <c r="C87" s="68"/>
      <c r="D87" s="68"/>
      <c r="E87" s="68"/>
      <c r="F87" s="68"/>
      <c r="G87" s="62"/>
    </row>
    <row r="88" spans="1:7" s="1" customFormat="1" ht="15" customHeight="1" thickBot="1" x14ac:dyDescent="0.3">
      <c r="A88" s="8"/>
      <c r="B88" s="163" t="s">
        <v>44</v>
      </c>
      <c r="C88" s="164"/>
      <c r="D88" s="73"/>
      <c r="E88" s="74"/>
      <c r="F88" s="74"/>
      <c r="G88" s="62"/>
    </row>
    <row r="89" spans="1:7" s="1" customFormat="1" ht="12" customHeight="1" x14ac:dyDescent="0.25">
      <c r="A89" s="8"/>
      <c r="B89" s="75" t="s">
        <v>31</v>
      </c>
      <c r="C89" s="76" t="s">
        <v>59</v>
      </c>
      <c r="D89" s="77" t="s">
        <v>45</v>
      </c>
      <c r="E89" s="74"/>
      <c r="F89" s="74"/>
      <c r="G89" s="62"/>
    </row>
    <row r="90" spans="1:7" s="1" customFormat="1" ht="12" customHeight="1" x14ac:dyDescent="0.25">
      <c r="A90" s="8"/>
      <c r="B90" s="78" t="s">
        <v>46</v>
      </c>
      <c r="C90" s="79">
        <f>G31</f>
        <v>4080000</v>
      </c>
      <c r="D90" s="80">
        <f>(C90/C96)</f>
        <v>0.24031391570683711</v>
      </c>
      <c r="E90" s="74"/>
      <c r="F90" s="74"/>
      <c r="G90" s="62"/>
    </row>
    <row r="91" spans="1:7" s="1" customFormat="1" ht="12" customHeight="1" x14ac:dyDescent="0.25">
      <c r="A91" s="8"/>
      <c r="B91" s="78" t="s">
        <v>47</v>
      </c>
      <c r="C91" s="79">
        <f>G36</f>
        <v>0</v>
      </c>
      <c r="D91" s="80">
        <v>0</v>
      </c>
      <c r="E91" s="74"/>
      <c r="F91" s="74"/>
      <c r="G91" s="62"/>
    </row>
    <row r="92" spans="1:7" s="1" customFormat="1" ht="12" customHeight="1" x14ac:dyDescent="0.25">
      <c r="A92" s="8"/>
      <c r="B92" s="78" t="s">
        <v>48</v>
      </c>
      <c r="C92" s="79">
        <f>G45</f>
        <v>319000</v>
      </c>
      <c r="D92" s="80">
        <f>(C92/C96)</f>
        <v>1.8789249781980648E-2</v>
      </c>
      <c r="E92" s="74"/>
      <c r="F92" s="74"/>
      <c r="G92" s="62"/>
    </row>
    <row r="93" spans="1:7" s="1" customFormat="1" ht="12" customHeight="1" x14ac:dyDescent="0.25">
      <c r="A93" s="8"/>
      <c r="B93" s="78" t="s">
        <v>26</v>
      </c>
      <c r="C93" s="79">
        <f>G65</f>
        <v>11727331</v>
      </c>
      <c r="D93" s="80">
        <f>(C93/C96)</f>
        <v>0.69074530230396514</v>
      </c>
      <c r="E93" s="74"/>
      <c r="F93" s="74"/>
      <c r="G93" s="62"/>
    </row>
    <row r="94" spans="1:7" s="1" customFormat="1" ht="12" customHeight="1" x14ac:dyDescent="0.25">
      <c r="A94" s="8"/>
      <c r="B94" s="78" t="s">
        <v>49</v>
      </c>
      <c r="C94" s="81">
        <f>G71</f>
        <v>42996</v>
      </c>
      <c r="D94" s="80">
        <f>(C94/C96)</f>
        <v>2.532484588169404E-3</v>
      </c>
      <c r="E94" s="82"/>
      <c r="F94" s="82"/>
      <c r="G94" s="62"/>
    </row>
    <row r="95" spans="1:7" s="1" customFormat="1" ht="12" customHeight="1" x14ac:dyDescent="0.25">
      <c r="A95" s="8"/>
      <c r="B95" s="78" t="s">
        <v>50</v>
      </c>
      <c r="C95" s="81">
        <f>G74</f>
        <v>808466.35000000009</v>
      </c>
      <c r="D95" s="80">
        <f>(C95/C96)</f>
        <v>4.7619047619047623E-2</v>
      </c>
      <c r="E95" s="82"/>
      <c r="F95" s="82"/>
      <c r="G95" s="62"/>
    </row>
    <row r="96" spans="1:7" s="1" customFormat="1" ht="12.75" customHeight="1" thickBot="1" x14ac:dyDescent="0.3">
      <c r="A96" s="8"/>
      <c r="B96" s="83" t="s">
        <v>62</v>
      </c>
      <c r="C96" s="84">
        <f>SUM(C90:C95)</f>
        <v>16977793.350000001</v>
      </c>
      <c r="D96" s="85">
        <f>SUM(D90:D95)</f>
        <v>1</v>
      </c>
      <c r="E96" s="82"/>
      <c r="F96" s="82"/>
      <c r="G96" s="62"/>
    </row>
    <row r="97" spans="1:7" s="1" customFormat="1" ht="12" customHeight="1" x14ac:dyDescent="0.25">
      <c r="A97" s="8"/>
      <c r="B97" s="63"/>
      <c r="C97" s="61"/>
      <c r="D97" s="61"/>
      <c r="E97" s="61"/>
      <c r="F97" s="61"/>
      <c r="G97" s="62"/>
    </row>
    <row r="98" spans="1:7" s="1" customFormat="1" ht="12.75" customHeight="1" thickBot="1" x14ac:dyDescent="0.3">
      <c r="A98" s="8"/>
      <c r="B98" s="13"/>
      <c r="C98" s="61"/>
      <c r="D98" s="61"/>
      <c r="E98" s="61"/>
      <c r="F98" s="61"/>
      <c r="G98" s="62"/>
    </row>
    <row r="99" spans="1:7" s="1" customFormat="1" ht="12" customHeight="1" thickBot="1" x14ac:dyDescent="0.3">
      <c r="A99" s="8"/>
      <c r="B99" s="165" t="s">
        <v>63</v>
      </c>
      <c r="C99" s="166"/>
      <c r="D99" s="166"/>
      <c r="E99" s="167"/>
      <c r="F99" s="82"/>
      <c r="G99" s="62"/>
    </row>
    <row r="100" spans="1:7" s="1" customFormat="1" ht="12" customHeight="1" x14ac:dyDescent="0.25">
      <c r="A100" s="8"/>
      <c r="B100" s="86" t="s">
        <v>64</v>
      </c>
      <c r="C100" s="87">
        <v>33500</v>
      </c>
      <c r="D100" s="87">
        <v>34000</v>
      </c>
      <c r="E100" s="87">
        <v>34500</v>
      </c>
      <c r="F100" s="88"/>
      <c r="G100" s="89"/>
    </row>
    <row r="101" spans="1:7" s="1" customFormat="1" ht="12.75" customHeight="1" thickBot="1" x14ac:dyDescent="0.3">
      <c r="A101" s="8"/>
      <c r="B101" s="83" t="s">
        <v>65</v>
      </c>
      <c r="C101" s="84">
        <f>(G75/C100)</f>
        <v>506.79980149253737</v>
      </c>
      <c r="D101" s="84">
        <f>(G75/D100)</f>
        <v>499.34686323529417</v>
      </c>
      <c r="E101" s="90">
        <f>(G75/E100)</f>
        <v>492.10995217391309</v>
      </c>
      <c r="F101" s="88"/>
      <c r="G101" s="89">
        <v>0</v>
      </c>
    </row>
    <row r="102" spans="1:7" s="1" customFormat="1" ht="15.6" customHeight="1" x14ac:dyDescent="0.25">
      <c r="A102" s="8"/>
      <c r="B102" s="60" t="s">
        <v>51</v>
      </c>
      <c r="C102" s="68"/>
      <c r="D102" s="68"/>
      <c r="E102" s="68"/>
      <c r="F102" s="68"/>
      <c r="G102" s="91"/>
    </row>
    <row r="103" spans="1:7" ht="11.25" customHeight="1" x14ac:dyDescent="0.25">
      <c r="A103" s="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2023-04-27T18:42:30Z</dcterms:modified>
</cp:coreProperties>
</file>