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FRUTILLA" sheetId="2" r:id="rId1"/>
  </sheets>
  <definedNames>
    <definedName name="_xlnm._FilterDatabase" localSheetId="0" hidden="1">FRUTILLA!$G$50:$G$65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<sst xmlns="http://schemas.openxmlformats.org/spreadsheetml/2006/main" count="182" uniqueCount="122">
  <si>
    <t>RUBRO O CULTIVO</t>
  </si>
  <si>
    <t>FRUTILLA</t>
  </si>
  <si>
    <t>RENDIMIENTO (kilos/há)</t>
  </si>
  <si>
    <t>VARIEDAD</t>
  </si>
  <si>
    <t xml:space="preserve">Albion </t>
  </si>
  <si>
    <t>FECHA ESTIMADA  PRECIO VENTA</t>
  </si>
  <si>
    <t>Diciembre-Abril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</si>
  <si>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</si>
  <si>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</si>
  <si>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</si>
  <si>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</si>
  <si>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</si>
  <si>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</si>
  <si>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</si>
  <si>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Victoria</t>
  </si>
  <si>
    <t>DESTINO PRODUCCION</t>
  </si>
  <si>
    <t>Particulares</t>
  </si>
  <si>
    <t>COMUNA/LOCALIDAD</t>
  </si>
  <si>
    <t>FECHA DE COSECHA</t>
  </si>
  <si>
    <t>Dic 2023 -Marzo 2024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</si>
  <si>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</si>
  <si>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</si>
  <si>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</si>
  <si>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</si>
  <si>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</si>
  <si>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</si>
  <si>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</si>
  <si>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</si>
  <si>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</si>
  <si>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</si>
  <si>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</si>
  <si>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Confeccion de camellon</t>
  </si>
  <si>
    <t>JH</t>
  </si>
  <si>
    <t>Agosto</t>
  </si>
  <si>
    <t>Plantacion</t>
  </si>
  <si>
    <t>Postura de polines</t>
  </si>
  <si>
    <t>Fertilizacion NPK</t>
  </si>
  <si>
    <t>Septiembre-abril</t>
  </si>
  <si>
    <t>Control de malezas</t>
  </si>
  <si>
    <t>Septiembre-Octubre</t>
  </si>
  <si>
    <t>Instalacion del Riego</t>
  </si>
  <si>
    <t>Noviembre-Marzo</t>
  </si>
  <si>
    <t>Riego</t>
  </si>
  <si>
    <t>Septiembre-Marzo</t>
  </si>
  <si>
    <t xml:space="preserve">Control de plagas </t>
  </si>
  <si>
    <t>Anual</t>
  </si>
  <si>
    <t>Labores de poda</t>
  </si>
  <si>
    <t>Junio-Julio-Agosto</t>
  </si>
  <si>
    <t>Cosecha</t>
  </si>
  <si>
    <t>Subtotal Jornadas Hombre</t>
  </si>
  <si>
    <t>JORNADAS ANIMAL</t>
  </si>
  <si>
    <t>Subtotal Jornadas Animal</t>
  </si>
  <si>
    <t>MAQUINARIA</t>
  </si>
  <si>
    <t>Subsolado</t>
  </si>
  <si>
    <t>JM</t>
  </si>
  <si>
    <t>Aradura de los camellones</t>
  </si>
  <si>
    <t>Rastrajes</t>
  </si>
  <si>
    <t>Labores de suelo entrehileras</t>
  </si>
  <si>
    <t>Mayo-Junio</t>
  </si>
  <si>
    <t>Aplicación agroquimicos</t>
  </si>
  <si>
    <t>Subtotal Costo Maquinaria</t>
  </si>
  <si>
    <t>INSUMOS</t>
  </si>
  <si>
    <t>Insumos</t>
  </si>
  <si>
    <t>Unidad (Kg/l/u)</t>
  </si>
  <si>
    <t>Cantidad (Kg/l/u)</t>
  </si>
  <si>
    <t>Semillas</t>
  </si>
  <si>
    <t>Plantas de frutillas</t>
  </si>
  <si>
    <t>u</t>
  </si>
  <si>
    <t>Fertilizantes</t>
  </si>
  <si>
    <t>Ultrasol inicial</t>
  </si>
  <si>
    <t>Kg</t>
  </si>
  <si>
    <t>Octubre- Noviembre</t>
  </si>
  <si>
    <t>Ultrasol desarrollo</t>
  </si>
  <si>
    <t>Septiembre</t>
  </si>
  <si>
    <t>Ultrasol produccion</t>
  </si>
  <si>
    <t>Aminoquelant Ca</t>
  </si>
  <si>
    <t>Lt</t>
  </si>
  <si>
    <t>Octubre-Marzo</t>
  </si>
  <si>
    <t>Herbicidas</t>
  </si>
  <si>
    <t>Herbicida-Glifosato</t>
  </si>
  <si>
    <t>Lt.</t>
  </si>
  <si>
    <t>Mayo</t>
  </si>
  <si>
    <t>Farmon</t>
  </si>
  <si>
    <t>Fungicida</t>
  </si>
  <si>
    <t>Phyton 27</t>
  </si>
  <si>
    <t>Enero</t>
  </si>
  <si>
    <t>Iprodiona 500 WP</t>
  </si>
  <si>
    <t>Amistar 50 WG</t>
  </si>
  <si>
    <t>Insecticida</t>
  </si>
  <si>
    <t>Karate Zeon</t>
  </si>
  <si>
    <t>Subtotal Insumos</t>
  </si>
  <si>
    <t>OTROS</t>
  </si>
  <si>
    <t>Item</t>
  </si>
  <si>
    <t>Analiisis de suelo</t>
  </si>
  <si>
    <t>Analisis  fisico de suelo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</si>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</sst>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4" fontId="3" fillId="0" borderId="17" applyFont="0" applyFill="0" applyBorder="0" applyAlignment="0" applyProtection="0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7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/>
    <xf numFmtId="0" fontId="1" fillId="2" borderId="44" xfId="0" applyFont="1" applyFill="1" applyBorder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3" fontId="1" fillId="2" borderId="20" xfId="0" applyNumberFormat="1" applyFont="1" applyFill="1" applyBorder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/>
    <xf numFmtId="0" fontId="1" fillId="2" borderId="33" xfId="0" applyFont="1" applyFill="1" applyBorder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35" xfId="0" applyFont="1" applyFill="1" applyBorder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/>
    <xf numFmtId="0" fontId="1" fillId="2" borderId="38" xfId="0" applyFont="1" applyFill="1" applyBorder="1"/>
    <xf numFmtId="0" fontId="1" fillId="8" borderId="30" xfId="0" applyFont="1" applyFill="1" applyBorder="1"/>
    <xf numFmtId="0" fontId="1" fillId="6" borderId="17" xfId="0" applyFont="1" applyFill="1" applyBorder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/>
    <xf numFmtId="166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6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5" fontId="10" fillId="2" borderId="17" xfId="0" applyNumberFormat="1" applyFont="1" applyFill="1" applyBorder="1" applyAlignment="1">
      <alignment horizontal="right" vertical="center"/>
    </xf>
    <xf numFmtId="166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50" xfId="0" applyFill="1" applyBorder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5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5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5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5" fontId="6" fillId="5" borderId="59" xfId="0" applyNumberFormat="1" applyFont="1" applyFill="1" applyBorder="1" applyAlignment="1">
      <alignment vertical="center"/>
    </xf>
    <xf numFmtId="0" fontId="0" fillId="2" borderId="50" xfId="0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/>
    <xf numFmtId="0" fontId="1" fillId="2" borderId="60" xfId="0" applyFont="1" applyFill="1" applyBorder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/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ill="1" applyBorder="1"/>
    <xf numFmtId="0" fontId="0" fillId="9" borderId="0" xfId="0" applyFill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0" fontId="7" fillId="9" borderId="41" xfId="0" applyFont="1" applyFill="1" applyBorder="1" applyAlignment="1">
      <alignment vertical="center"/>
    </xf>
    <xf numFmtId="1" fontId="1" fillId="9" borderId="64" xfId="0" applyNumberFormat="1" applyFont="1" applyFill="1" applyBorder="1" applyAlignment="1">
      <alignment vertical="top" wrapText="1"/>
    </xf>
    <xf numFmtId="0" fontId="8" fillId="9" borderId="48" xfId="0" applyFont="1" applyFill="1" applyBorder="1" applyAlignment="1"/>
    <xf numFmtId="1" fontId="8" fillId="9" borderId="48" xfId="0" applyNumberFormat="1" applyFont="1" applyFill="1" applyBorder="1" applyAlignment="1">
      <alignment vertical="top" wrapText="1"/>
    </xf>
    <xf numFmtId="17" fontId="8" fillId="0" borderId="49" xfId="1" applyNumberFormat="1" applyFont="1" applyBorder="1" applyAlignment="1">
      <alignment vertical="center"/>
    </xf>
    <xf numFmtId="168" fontId="1" fillId="9" borderId="41" xfId="3" applyNumberFormat="1" applyFont="1" applyFill="1" applyBorder="1" applyAlignment="1">
      <alignment horizontal="right" vertical="top" wrapText="1"/>
    </xf>
    <xf numFmtId="17" fontId="1" fillId="9" borderId="41" xfId="0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/>
    </xf>
    <xf numFmtId="0" fontId="1" fillId="0" borderId="41" xfId="0" applyFont="1" applyBorder="1" applyAlignment="1">
      <alignment horizontal="right" vertical="top" wrapText="1"/>
    </xf>
    <xf numFmtId="3" fontId="7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topLeftCell="A81" zoomScaleNormal="100" workbookViewId="0">
      <selection activeCell="K12" sqref="K1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2"/>
      <c r="C8" s="92"/>
      <c r="D8" s="2"/>
      <c r="E8" s="3"/>
      <c r="F8" s="3"/>
      <c r="G8" s="108"/>
    </row>
    <row r="9" spans="1:248" ht="12.75" customHeight="1" x14ac:dyDescent="0.25">
      <c r="A9" s="8"/>
      <c r="B9" s="94" t="s">
        <v>0</v>
      </c>
      <c r="C9" s="149" t="s">
        <v>1</v>
      </c>
      <c r="D9" s="123"/>
      <c r="E9" s="168" t="s">
        <v>2</v>
      </c>
      <c r="F9" s="169"/>
      <c r="G9" s="154">
        <v>14000</v>
      </c>
    </row>
    <row r="10" spans="1:248" ht="12" customHeight="1" x14ac:dyDescent="0.25">
      <c r="A10" s="8"/>
      <c r="B10" s="95" t="s">
        <v>3</v>
      </c>
      <c r="C10" s="150" t="s">
        <v>4</v>
      </c>
      <c r="D10" s="14"/>
      <c r="E10" s="170" t="s">
        <v>5</v>
      </c>
      <c r="F10" s="171"/>
      <c r="G10" s="155" t="s">
        <v>6</v>
      </c>
    </row>
    <row r="11" spans="1:248" ht="12" customHeight="1" x14ac:dyDescent="0.25">
      <c r="A11" s="8"/>
      <c r="B11" s="95" t="s">
        <v>7</v>
      </c>
      <c r="C11" s="151" t="s">
        <v>8</v>
      </c>
      <c r="D11" s="14"/>
      <c r="E11" s="170" t="s">
        <v>9</v>
      </c>
      <c r="F11" s="171"/>
      <c r="G11" s="156">
        <v>1500</v>
      </c>
    </row>
    <row r="12" spans="1:248" ht="12" customHeight="1" x14ac:dyDescent="0.25">
      <c r="A12" s="8"/>
      <c r="B12" s="95" t="s">
        <v>10</v>
      </c>
      <c r="C12" s="151" t="s">
        <v>11</v>
      </c>
      <c r="D12" s="14"/>
      <c r="E12" s="115" t="s">
        <v>12</v>
      </c>
      <c r="F12" s="116"/>
      <c r="G12" s="156">
        <f>G9*G11</f>
        <v>21000000</v>
      </c>
    </row>
    <row r="13" spans="1:248" ht="12" customHeight="1" x14ac:dyDescent="0.25">
      <c r="A13" s="8"/>
      <c r="B13" s="95" t="s">
        <v>13</v>
      </c>
      <c r="C13" s="151" t="s">
        <v>14</v>
      </c>
      <c r="D13" s="14"/>
      <c r="E13" s="170" t="s">
        <v>15</v>
      </c>
      <c r="F13" s="171"/>
      <c r="G13" s="157" t="s">
        <v>16</v>
      </c>
    </row>
    <row r="14" spans="1:248" ht="12" customHeight="1" x14ac:dyDescent="0.25">
      <c r="A14" s="8"/>
      <c r="B14" s="95" t="s">
        <v>17</v>
      </c>
      <c r="C14" s="152" t="s">
        <v>14</v>
      </c>
      <c r="D14" s="14"/>
      <c r="E14" s="170" t="s">
        <v>18</v>
      </c>
      <c r="F14" s="171"/>
      <c r="G14" s="158" t="s">
        <v>19</v>
      </c>
    </row>
    <row r="15" spans="1:248" ht="24.75" customHeight="1" x14ac:dyDescent="0.25">
      <c r="A15" s="8"/>
      <c r="B15" s="95" t="s">
        <v>20</v>
      </c>
      <c r="C15" s="153">
        <v>44958</v>
      </c>
      <c r="D15" s="14"/>
      <c r="E15" s="172" t="s">
        <v>21</v>
      </c>
      <c r="F15" s="173"/>
      <c r="G15" s="159" t="s">
        <v>22</v>
      </c>
      <c r="IN15"/>
    </row>
    <row r="16" spans="1:248" ht="12" customHeight="1" x14ac:dyDescent="0.25">
      <c r="A16" s="2"/>
      <c r="B16" s="93"/>
      <c r="C16" s="15"/>
      <c r="D16" s="16"/>
      <c r="E16" s="17"/>
      <c r="F16" s="17"/>
      <c r="G16" s="109"/>
    </row>
    <row r="17" spans="1:7" ht="12" customHeight="1" x14ac:dyDescent="0.25">
      <c r="A17" s="5"/>
      <c r="B17" s="161" t="s">
        <v>23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24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" customHeight="1" x14ac:dyDescent="0.25">
      <c r="A21" s="5"/>
      <c r="B21" s="124" t="s">
        <v>31</v>
      </c>
      <c r="C21" s="125" t="s">
        <v>32</v>
      </c>
      <c r="D21" s="126">
        <v>2.5</v>
      </c>
      <c r="E21" s="158" t="s">
        <v>33</v>
      </c>
      <c r="F21" s="158">
        <v>20000</v>
      </c>
      <c r="G21" s="127">
        <f t="shared" ref="G21:G30" si="0">D21*F21</f>
        <v>50000</v>
      </c>
    </row>
    <row r="22" spans="1:7" ht="12" customHeight="1" x14ac:dyDescent="0.25">
      <c r="A22" s="5"/>
      <c r="B22" s="124" t="s">
        <v>34</v>
      </c>
      <c r="C22" s="125" t="s">
        <v>32</v>
      </c>
      <c r="D22" s="126">
        <v>10</v>
      </c>
      <c r="E22" s="158" t="s">
        <v>33</v>
      </c>
      <c r="F22" s="158">
        <v>20000</v>
      </c>
      <c r="G22" s="127">
        <f t="shared" si="0"/>
        <v>200000</v>
      </c>
    </row>
    <row r="23" spans="1:7" ht="12" customHeight="1" x14ac:dyDescent="0.25">
      <c r="A23" s="5"/>
      <c r="B23" s="124" t="s">
        <v>35</v>
      </c>
      <c r="C23" s="125" t="s">
        <v>32</v>
      </c>
      <c r="D23" s="126">
        <v>2.5</v>
      </c>
      <c r="E23" s="158" t="s">
        <v>33</v>
      </c>
      <c r="F23" s="158">
        <v>20000</v>
      </c>
      <c r="G23" s="127">
        <f t="shared" si="0"/>
        <v>50000</v>
      </c>
    </row>
    <row r="24" spans="1:7" ht="12" customHeight="1" x14ac:dyDescent="0.25">
      <c r="A24" s="8"/>
      <c r="B24" s="128" t="s">
        <v>36</v>
      </c>
      <c r="C24" s="125" t="s">
        <v>32</v>
      </c>
      <c r="D24" s="126">
        <v>6</v>
      </c>
      <c r="E24" s="158" t="s">
        <v>37</v>
      </c>
      <c r="F24" s="158">
        <v>20000</v>
      </c>
      <c r="G24" s="127">
        <f t="shared" si="0"/>
        <v>120000</v>
      </c>
    </row>
    <row r="25" spans="1:7" ht="12" customHeight="1" x14ac:dyDescent="0.25">
      <c r="A25" s="8"/>
      <c r="B25" s="128" t="s">
        <v>38</v>
      </c>
      <c r="C25" s="125" t="s">
        <v>32</v>
      </c>
      <c r="D25" s="126">
        <v>5</v>
      </c>
      <c r="E25" s="158" t="s">
        <v>39</v>
      </c>
      <c r="F25" s="158">
        <v>20000</v>
      </c>
      <c r="G25" s="127">
        <f t="shared" si="0"/>
        <v>100000</v>
      </c>
    </row>
    <row r="26" spans="1:7" ht="12" customHeight="1" x14ac:dyDescent="0.25">
      <c r="A26" s="8"/>
      <c r="B26" s="128" t="s">
        <v>40</v>
      </c>
      <c r="C26" s="125" t="s">
        <v>32</v>
      </c>
      <c r="D26" s="126">
        <v>10</v>
      </c>
      <c r="E26" s="158" t="s">
        <v>41</v>
      </c>
      <c r="F26" s="158">
        <v>20000</v>
      </c>
      <c r="G26" s="127">
        <f t="shared" si="0"/>
        <v>200000</v>
      </c>
    </row>
    <row r="27" spans="1:7" ht="12" customHeight="1" x14ac:dyDescent="0.25">
      <c r="A27" s="8"/>
      <c r="B27" s="128" t="s">
        <v>42</v>
      </c>
      <c r="C27" s="125" t="s">
        <v>32</v>
      </c>
      <c r="D27" s="126">
        <v>36</v>
      </c>
      <c r="E27" s="158" t="s">
        <v>43</v>
      </c>
      <c r="F27" s="158">
        <v>20000</v>
      </c>
      <c r="G27" s="127">
        <f t="shared" si="0"/>
        <v>720000</v>
      </c>
    </row>
    <row r="28" spans="1:7" ht="12" customHeight="1" x14ac:dyDescent="0.25">
      <c r="A28" s="8"/>
      <c r="B28" s="128" t="s">
        <v>44</v>
      </c>
      <c r="C28" s="125" t="s">
        <v>32</v>
      </c>
      <c r="D28" s="126">
        <v>6</v>
      </c>
      <c r="E28" s="158" t="s">
        <v>45</v>
      </c>
      <c r="F28" s="158">
        <v>20000</v>
      </c>
      <c r="G28" s="127">
        <f t="shared" si="0"/>
        <v>120000</v>
      </c>
    </row>
    <row r="29" spans="1:7" ht="12" customHeight="1" x14ac:dyDescent="0.25">
      <c r="A29" s="8"/>
      <c r="B29" s="128" t="s">
        <v>46</v>
      </c>
      <c r="C29" s="125" t="s">
        <v>32</v>
      </c>
      <c r="D29" s="126">
        <v>6</v>
      </c>
      <c r="E29" s="158" t="s">
        <v>47</v>
      </c>
      <c r="F29" s="158">
        <v>20000</v>
      </c>
      <c r="G29" s="127">
        <f t="shared" si="0"/>
        <v>120000</v>
      </c>
    </row>
    <row r="30" spans="1:7" ht="12" customHeight="1" x14ac:dyDescent="0.25">
      <c r="A30" s="8"/>
      <c r="B30" s="128" t="s">
        <v>48</v>
      </c>
      <c r="C30" s="125" t="s">
        <v>32</v>
      </c>
      <c r="D30" s="129">
        <v>120</v>
      </c>
      <c r="E30" s="158" t="s">
        <v>6</v>
      </c>
      <c r="F30" s="158">
        <v>20000</v>
      </c>
      <c r="G30" s="127">
        <f t="shared" si="0"/>
        <v>2400000</v>
      </c>
    </row>
    <row r="31" spans="1:7" ht="12.75" customHeight="1" x14ac:dyDescent="0.25">
      <c r="A31" s="8"/>
      <c r="B31" s="111" t="s">
        <v>49</v>
      </c>
      <c r="C31" s="112"/>
      <c r="D31" s="113"/>
      <c r="E31" s="113"/>
      <c r="F31" s="113"/>
      <c r="G31" s="114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50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25</v>
      </c>
      <c r="C34" s="35" t="s">
        <v>26</v>
      </c>
      <c r="D34" s="35" t="s">
        <v>27</v>
      </c>
      <c r="E34" s="26" t="s">
        <v>28</v>
      </c>
      <c r="F34" s="35" t="s">
        <v>29</v>
      </c>
      <c r="G34" s="34" t="s">
        <v>30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51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52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25</v>
      </c>
      <c r="C39" s="56" t="s">
        <v>26</v>
      </c>
      <c r="D39" s="45" t="s">
        <v>27</v>
      </c>
      <c r="E39" s="26" t="s">
        <v>28</v>
      </c>
      <c r="F39" s="46" t="s">
        <v>29</v>
      </c>
      <c r="G39" s="45" t="s">
        <v>30</v>
      </c>
    </row>
    <row r="40" spans="1:8" ht="12.75" customHeight="1" x14ac:dyDescent="0.25">
      <c r="A40" s="5"/>
      <c r="B40" s="124" t="s">
        <v>53</v>
      </c>
      <c r="C40" s="125" t="s">
        <v>54</v>
      </c>
      <c r="D40" s="130">
        <v>0.1</v>
      </c>
      <c r="E40" s="158" t="s">
        <v>33</v>
      </c>
      <c r="F40" s="158">
        <v>160000</v>
      </c>
      <c r="G40" s="127">
        <f t="shared" ref="G40:G43" si="1">D40*F40</f>
        <v>16000</v>
      </c>
      <c r="H40" s="110"/>
    </row>
    <row r="41" spans="1:8" ht="12.75" customHeight="1" x14ac:dyDescent="0.25">
      <c r="A41" s="5"/>
      <c r="B41" s="122" t="s">
        <v>55</v>
      </c>
      <c r="C41" s="125" t="s">
        <v>54</v>
      </c>
      <c r="D41" s="130">
        <v>0.2</v>
      </c>
      <c r="E41" s="158" t="s">
        <v>33</v>
      </c>
      <c r="F41" s="158">
        <v>400000</v>
      </c>
      <c r="G41" s="127">
        <f t="shared" si="1"/>
        <v>80000</v>
      </c>
      <c r="H41" s="110"/>
    </row>
    <row r="42" spans="1:8" ht="12.75" customHeight="1" x14ac:dyDescent="0.25">
      <c r="A42" s="8"/>
      <c r="B42" s="124" t="s">
        <v>56</v>
      </c>
      <c r="C42" s="125" t="s">
        <v>54</v>
      </c>
      <c r="D42" s="130">
        <v>0.4</v>
      </c>
      <c r="E42" s="158" t="s">
        <v>33</v>
      </c>
      <c r="F42" s="158">
        <v>160000</v>
      </c>
      <c r="G42" s="127">
        <f t="shared" si="1"/>
        <v>64000</v>
      </c>
      <c r="H42" s="110"/>
    </row>
    <row r="43" spans="1:8" ht="12.75" customHeight="1" x14ac:dyDescent="0.25">
      <c r="A43" s="8"/>
      <c r="B43" s="124" t="s">
        <v>57</v>
      </c>
      <c r="C43" s="125" t="s">
        <v>54</v>
      </c>
      <c r="D43" s="130">
        <v>0.1</v>
      </c>
      <c r="E43" s="158" t="s">
        <v>58</v>
      </c>
      <c r="F43" s="158">
        <v>150000</v>
      </c>
      <c r="G43" s="127">
        <f t="shared" si="1"/>
        <v>15000</v>
      </c>
      <c r="H43" s="110"/>
    </row>
    <row r="44" spans="1:8" ht="12.75" customHeight="1" x14ac:dyDescent="0.25">
      <c r="A44" s="8"/>
      <c r="B44" s="131" t="s">
        <v>59</v>
      </c>
      <c r="C44" s="132" t="s">
        <v>54</v>
      </c>
      <c r="D44" s="133">
        <v>0.9</v>
      </c>
      <c r="E44" s="142" t="s">
        <v>45</v>
      </c>
      <c r="F44" s="142">
        <v>160000</v>
      </c>
      <c r="G44" s="142">
        <f>D44*F44</f>
        <v>144000</v>
      </c>
      <c r="H44" s="110"/>
    </row>
    <row r="45" spans="1:8" ht="12.75" customHeight="1" x14ac:dyDescent="0.25">
      <c r="A45" s="8"/>
      <c r="B45" s="117" t="s">
        <v>60</v>
      </c>
      <c r="C45" s="118"/>
      <c r="D45" s="119"/>
      <c r="E45" s="119"/>
      <c r="F45" s="119"/>
      <c r="G45" s="121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61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62</v>
      </c>
      <c r="C48" s="47" t="s">
        <v>63</v>
      </c>
      <c r="D48" s="47" t="s">
        <v>64</v>
      </c>
      <c r="E48" s="47" t="s">
        <v>28</v>
      </c>
      <c r="F48" s="47" t="s">
        <v>29</v>
      </c>
      <c r="G48" s="48" t="s">
        <v>30</v>
      </c>
    </row>
    <row r="49" spans="1:248" s="146" customFormat="1" ht="12" customHeight="1" x14ac:dyDescent="0.25">
      <c r="A49" s="145"/>
      <c r="B49" s="147" t="s">
        <v>65</v>
      </c>
      <c r="C49" s="143"/>
      <c r="D49" s="143"/>
      <c r="E49" s="143"/>
      <c r="F49" s="143"/>
      <c r="G49" s="144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</row>
    <row r="50" spans="1:248" s="146" customFormat="1" ht="12" customHeight="1" x14ac:dyDescent="0.25">
      <c r="A50" s="145"/>
      <c r="B50" s="134" t="s">
        <v>66</v>
      </c>
      <c r="C50" s="135" t="s">
        <v>67</v>
      </c>
      <c r="D50" s="135">
        <v>40000</v>
      </c>
      <c r="E50" s="160" t="s">
        <v>33</v>
      </c>
      <c r="F50" s="160">
        <v>250</v>
      </c>
      <c r="G50" s="160">
        <f>D50*F50</f>
        <v>10000000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</row>
    <row r="51" spans="1:248" s="146" customFormat="1" ht="12" customHeight="1" x14ac:dyDescent="0.25">
      <c r="A51" s="145"/>
      <c r="B51" s="147" t="s">
        <v>68</v>
      </c>
      <c r="C51" s="135"/>
      <c r="D51" s="135"/>
      <c r="E51" s="160"/>
      <c r="F51" s="160"/>
      <c r="G51" s="16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</row>
    <row r="52" spans="1:248" s="146" customFormat="1" ht="12" customHeight="1" x14ac:dyDescent="0.25">
      <c r="A52" s="145"/>
      <c r="B52" s="134" t="s">
        <v>69</v>
      </c>
      <c r="C52" s="135" t="s">
        <v>70</v>
      </c>
      <c r="D52" s="135">
        <v>100</v>
      </c>
      <c r="E52" s="160" t="s">
        <v>71</v>
      </c>
      <c r="F52" s="160">
        <v>3282</v>
      </c>
      <c r="G52" s="160">
        <f t="shared" ref="G52:G64" si="2">D52*F52</f>
        <v>328200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</row>
    <row r="53" spans="1:248" s="146" customFormat="1" ht="12" customHeight="1" x14ac:dyDescent="0.25">
      <c r="A53" s="145"/>
      <c r="B53" s="134" t="s">
        <v>72</v>
      </c>
      <c r="C53" s="135" t="s">
        <v>70</v>
      </c>
      <c r="D53" s="135">
        <v>100</v>
      </c>
      <c r="E53" s="160" t="s">
        <v>73</v>
      </c>
      <c r="F53" s="160">
        <v>3282</v>
      </c>
      <c r="G53" s="160">
        <f t="shared" si="2"/>
        <v>328200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</row>
    <row r="54" spans="1:248" s="146" customFormat="1" ht="12" customHeight="1" x14ac:dyDescent="0.25">
      <c r="A54" s="145"/>
      <c r="B54" s="134" t="s">
        <v>74</v>
      </c>
      <c r="C54" s="135" t="s">
        <v>70</v>
      </c>
      <c r="D54" s="135">
        <v>200</v>
      </c>
      <c r="E54" s="160" t="s">
        <v>71</v>
      </c>
      <c r="F54" s="160">
        <v>3282</v>
      </c>
      <c r="G54" s="160">
        <f t="shared" si="2"/>
        <v>656400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</row>
    <row r="55" spans="1:248" s="146" customFormat="1" ht="12" customHeight="1" x14ac:dyDescent="0.25">
      <c r="A55" s="145"/>
      <c r="B55" s="134" t="s">
        <v>75</v>
      </c>
      <c r="C55" s="135" t="s">
        <v>76</v>
      </c>
      <c r="D55" s="135">
        <v>5</v>
      </c>
      <c r="E55" s="160" t="s">
        <v>77</v>
      </c>
      <c r="F55" s="160">
        <v>14558</v>
      </c>
      <c r="G55" s="160">
        <f t="shared" si="2"/>
        <v>72790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</row>
    <row r="56" spans="1:248" s="146" customFormat="1" ht="12" customHeight="1" x14ac:dyDescent="0.25">
      <c r="A56" s="145"/>
      <c r="B56" s="147" t="s">
        <v>78</v>
      </c>
      <c r="C56" s="135"/>
      <c r="D56" s="135"/>
      <c r="E56" s="160"/>
      <c r="F56" s="160"/>
      <c r="G56" s="16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</row>
    <row r="57" spans="1:248" s="146" customFormat="1" ht="12" customHeight="1" x14ac:dyDescent="0.25">
      <c r="A57" s="145"/>
      <c r="B57" s="124" t="s">
        <v>79</v>
      </c>
      <c r="C57" s="135" t="s">
        <v>80</v>
      </c>
      <c r="D57" s="136">
        <v>2.5</v>
      </c>
      <c r="E57" s="160" t="s">
        <v>81</v>
      </c>
      <c r="F57" s="160">
        <v>8900</v>
      </c>
      <c r="G57" s="160">
        <f t="shared" si="2"/>
        <v>22250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</row>
    <row r="58" spans="1:248" s="146" customFormat="1" ht="12" customHeight="1" x14ac:dyDescent="0.25">
      <c r="A58" s="145"/>
      <c r="B58" s="124" t="s">
        <v>82</v>
      </c>
      <c r="C58" s="135" t="s">
        <v>76</v>
      </c>
      <c r="D58" s="136">
        <v>3</v>
      </c>
      <c r="E58" s="160" t="s">
        <v>77</v>
      </c>
      <c r="F58" s="160">
        <v>15030</v>
      </c>
      <c r="G58" s="160">
        <f t="shared" si="2"/>
        <v>45090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</row>
    <row r="59" spans="1:248" s="146" customFormat="1" ht="12" customHeight="1" x14ac:dyDescent="0.25">
      <c r="A59" s="145"/>
      <c r="B59" s="148" t="s">
        <v>83</v>
      </c>
      <c r="C59" s="135"/>
      <c r="D59" s="136"/>
      <c r="E59" s="160"/>
      <c r="F59" s="160"/>
      <c r="G59" s="16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</row>
    <row r="60" spans="1:248" s="146" customFormat="1" ht="12" customHeight="1" x14ac:dyDescent="0.25">
      <c r="A60" s="145"/>
      <c r="B60" s="124" t="s">
        <v>84</v>
      </c>
      <c r="C60" s="135" t="s">
        <v>76</v>
      </c>
      <c r="D60" s="136">
        <v>0.5</v>
      </c>
      <c r="E60" s="160" t="s">
        <v>85</v>
      </c>
      <c r="F60" s="160">
        <v>69290</v>
      </c>
      <c r="G60" s="160">
        <f t="shared" si="2"/>
        <v>34645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</row>
    <row r="61" spans="1:248" s="146" customFormat="1" ht="12" customHeight="1" x14ac:dyDescent="0.25">
      <c r="A61" s="145"/>
      <c r="B61" s="124" t="s">
        <v>86</v>
      </c>
      <c r="C61" s="135" t="s">
        <v>70</v>
      </c>
      <c r="D61" s="136">
        <v>2</v>
      </c>
      <c r="E61" s="160" t="s">
        <v>77</v>
      </c>
      <c r="F61" s="160">
        <v>39990</v>
      </c>
      <c r="G61" s="160">
        <f t="shared" si="2"/>
        <v>79980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</row>
    <row r="62" spans="1:248" ht="12" customHeight="1" x14ac:dyDescent="0.25">
      <c r="A62" s="8"/>
      <c r="B62" s="134" t="s">
        <v>87</v>
      </c>
      <c r="C62" s="135" t="s">
        <v>70</v>
      </c>
      <c r="D62" s="135">
        <v>1</v>
      </c>
      <c r="E62" s="160" t="s">
        <v>85</v>
      </c>
      <c r="F62" s="160">
        <v>109776</v>
      </c>
      <c r="G62" s="160">
        <f t="shared" si="2"/>
        <v>109776</v>
      </c>
    </row>
    <row r="63" spans="1:248" ht="12" customHeight="1" x14ac:dyDescent="0.25">
      <c r="A63" s="8"/>
      <c r="B63" s="147" t="s">
        <v>88</v>
      </c>
      <c r="C63" s="135"/>
      <c r="D63" s="135"/>
      <c r="E63" s="160"/>
      <c r="F63" s="160"/>
      <c r="G63" s="160"/>
    </row>
    <row r="64" spans="1:248" ht="12" customHeight="1" x14ac:dyDescent="0.25">
      <c r="A64" s="8"/>
      <c r="B64" s="134" t="s">
        <v>89</v>
      </c>
      <c r="C64" s="135" t="s">
        <v>76</v>
      </c>
      <c r="D64" s="135">
        <v>1</v>
      </c>
      <c r="E64" s="160" t="s">
        <v>77</v>
      </c>
      <c r="F64" s="160">
        <v>50000</v>
      </c>
      <c r="G64" s="160">
        <f t="shared" si="2"/>
        <v>50000</v>
      </c>
    </row>
    <row r="65" spans="1:8" s="1" customFormat="1" ht="12.75" customHeight="1" x14ac:dyDescent="0.25">
      <c r="A65" s="8"/>
      <c r="B65" s="49" t="s">
        <v>90</v>
      </c>
      <c r="C65" s="50"/>
      <c r="D65" s="50"/>
      <c r="E65" s="50"/>
      <c r="F65" s="50"/>
      <c r="G65" s="137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91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92</v>
      </c>
      <c r="C68" s="47" t="s">
        <v>63</v>
      </c>
      <c r="D68" s="47" t="s">
        <v>64</v>
      </c>
      <c r="E68" s="56" t="s">
        <v>28</v>
      </c>
      <c r="F68" s="47" t="s">
        <v>29</v>
      </c>
      <c r="G68" s="56" t="s">
        <v>30</v>
      </c>
    </row>
    <row r="69" spans="1:8" s="1" customFormat="1" ht="14.25" customHeight="1" x14ac:dyDescent="0.25">
      <c r="A69" s="4"/>
      <c r="B69" s="138" t="s">
        <v>93</v>
      </c>
      <c r="C69" s="139" t="s">
        <v>67</v>
      </c>
      <c r="D69" s="139">
        <v>1</v>
      </c>
      <c r="E69" s="140" t="s">
        <v>81</v>
      </c>
      <c r="F69" s="141">
        <v>33000</v>
      </c>
      <c r="G69" s="142">
        <f>D69*F69</f>
        <v>33000</v>
      </c>
    </row>
    <row r="70" spans="1:8" s="1" customFormat="1" ht="14.25" customHeight="1" x14ac:dyDescent="0.25">
      <c r="A70" s="8"/>
      <c r="B70" s="138" t="s">
        <v>94</v>
      </c>
      <c r="C70" s="139" t="s">
        <v>67</v>
      </c>
      <c r="D70" s="139">
        <v>1</v>
      </c>
      <c r="E70" s="140" t="s">
        <v>81</v>
      </c>
      <c r="F70" s="141">
        <v>9996</v>
      </c>
      <c r="G70" s="142">
        <f>D70*F70</f>
        <v>9996</v>
      </c>
    </row>
    <row r="71" spans="1:8" s="1" customFormat="1" ht="13.5" customHeight="1" x14ac:dyDescent="0.25">
      <c r="A71" s="8"/>
      <c r="B71" s="117" t="s">
        <v>95</v>
      </c>
      <c r="C71" s="118"/>
      <c r="D71" s="118"/>
      <c r="E71" s="119"/>
      <c r="F71" s="120"/>
      <c r="G71" s="121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98" t="s">
        <v>96</v>
      </c>
      <c r="C73" s="99"/>
      <c r="D73" s="99"/>
      <c r="E73" s="99"/>
      <c r="F73" s="99"/>
      <c r="G73" s="100">
        <f>G31+G36+G45+G65+G71</f>
        <v>16169327</v>
      </c>
    </row>
    <row r="74" spans="1:8" s="1" customFormat="1" ht="12" customHeight="1" x14ac:dyDescent="0.25">
      <c r="A74" s="8"/>
      <c r="B74" s="101" t="s">
        <v>97</v>
      </c>
      <c r="C74" s="97"/>
      <c r="D74" s="97"/>
      <c r="E74" s="97"/>
      <c r="F74" s="97"/>
      <c r="G74" s="102">
        <f>G73*0.05</f>
        <v>808466.35000000009</v>
      </c>
    </row>
    <row r="75" spans="1:8" s="1" customFormat="1" ht="12" customHeight="1" x14ac:dyDescent="0.25">
      <c r="A75" s="8"/>
      <c r="B75" s="103" t="s">
        <v>98</v>
      </c>
      <c r="C75" s="96"/>
      <c r="D75" s="96"/>
      <c r="E75" s="96"/>
      <c r="F75" s="96"/>
      <c r="G75" s="104">
        <f>G74+G73</f>
        <v>16977793.350000001</v>
      </c>
    </row>
    <row r="76" spans="1:8" s="1" customFormat="1" ht="12" customHeight="1" x14ac:dyDescent="0.25">
      <c r="A76" s="8"/>
      <c r="B76" s="101" t="s">
        <v>99</v>
      </c>
      <c r="C76" s="97"/>
      <c r="D76" s="97"/>
      <c r="E76" s="97"/>
      <c r="F76" s="97"/>
      <c r="G76" s="102">
        <f>G12</f>
        <v>21000000</v>
      </c>
    </row>
    <row r="77" spans="1:8" s="1" customFormat="1" ht="12" customHeight="1" x14ac:dyDescent="0.25">
      <c r="A77" s="8"/>
      <c r="B77" s="105" t="s">
        <v>100</v>
      </c>
      <c r="C77" s="106"/>
      <c r="D77" s="106"/>
      <c r="E77" s="106"/>
      <c r="F77" s="106"/>
      <c r="G77" s="107">
        <f>G76-G75</f>
        <v>4022206.6499999985</v>
      </c>
    </row>
    <row r="78" spans="1:8" s="1" customFormat="1" ht="12" customHeight="1" x14ac:dyDescent="0.25">
      <c r="A78" s="8"/>
      <c r="B78" s="60" t="s">
        <v>101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102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103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104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105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106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107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108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63" t="s">
        <v>109</v>
      </c>
      <c r="C88" s="164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92</v>
      </c>
      <c r="C89" s="76" t="s">
        <v>110</v>
      </c>
      <c r="D89" s="77" t="s">
        <v>111</v>
      </c>
      <c r="E89" s="74"/>
      <c r="F89" s="74"/>
      <c r="G89" s="62"/>
    </row>
    <row r="90" spans="1:7" s="1" customFormat="1" ht="12" customHeight="1" x14ac:dyDescent="0.25">
      <c r="A90" s="8"/>
      <c r="B90" s="78" t="s">
        <v>112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113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114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62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115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116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117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65" t="s">
        <v>118</v>
      </c>
      <c r="C99" s="166"/>
      <c r="D99" s="166"/>
      <c r="E99" s="167"/>
      <c r="F99" s="82"/>
      <c r="G99" s="62"/>
    </row>
    <row r="100" spans="1:7" s="1" customFormat="1" ht="12" customHeight="1" x14ac:dyDescent="0.25">
      <c r="A100" s="8"/>
      <c r="B100" s="86" t="s">
        <v>119</v>
      </c>
      <c r="C100" s="87">
        <v>13500</v>
      </c>
      <c r="D100" s="87">
        <v>14000</v>
      </c>
      <c r="E100" s="87">
        <v>14500</v>
      </c>
      <c r="F100" s="88"/>
      <c r="G100" s="89"/>
    </row>
    <row r="101" spans="1:7" s="1" customFormat="1" ht="12.75" customHeight="1" thickBot="1" x14ac:dyDescent="0.3">
      <c r="A101" s="8"/>
      <c r="B101" s="83" t="s">
        <v>120</v>
      </c>
      <c r="C101" s="84">
        <f>(G75/C100)</f>
        <v>1257.6143222222224</v>
      </c>
      <c r="D101" s="84">
        <f>(G75/D100)</f>
        <v>1212.699525</v>
      </c>
      <c r="E101" s="90">
        <f>(G75/E100)</f>
        <v>1170.8823000000002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121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2023-04-27T19:52:51Z</dcterms:modified>
  <cp:category/>
  <cp:contentStatus/>
</cp:coreProperties>
</file>