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FRUTILLA" sheetId="2" r:id="rId1"/>
  </sheets>
  <definedNames>
    <definedName name="_xlnm._FilterDatabase" localSheetId="0" hidden="1">FRUTILLA!$G$50:$G$65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<sst xmlns="http://schemas.openxmlformats.org/spreadsheetml/2006/main" count="181" uniqueCount="124">
  <si>
    <t>RUBRO O CULTIVO</t>
  </si>
  <si>
    <t>FRUTILLA</t>
  </si>
  <si>
    <t>RENDIMIENTO (kilos/há)</t>
  </si>
  <si>
    <t>VARIEDAD</t>
  </si>
  <si>
    <t xml:space="preserve">Albion </t>
  </si>
  <si>
    <t>FECHA ESTIMADA  PRECIO VENTA</t>
  </si>
  <si>
    <t>Diciembre-Abril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</si>
  <si>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</si>
  <si>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</si>
  <si>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</si>
  <si>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</si>
  <si>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</si>
  <si>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</si>
  <si>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</si>
  <si>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</si>
  <si>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</si>
  <si>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</si>
  <si>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</si>
  <si>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</si>
  <si>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</si>
  <si>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</si>
  <si>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</si>
  <si>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</si>
  <si>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</si>
  <si>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</si>
  <si>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</si>
  <si>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Confeccion de camellon</t>
  </si>
  <si>
    <t>JH</t>
  </si>
  <si>
    <t>Agosto</t>
  </si>
  <si>
    <t>Plantacion</t>
  </si>
  <si>
    <t>Postura de polines</t>
  </si>
  <si>
    <t>Fertilizacion NPK</t>
  </si>
  <si>
    <t>Septiembre-abril</t>
  </si>
  <si>
    <t>Control de malezas</t>
  </si>
  <si>
    <t>Septiembre-Octubre</t>
  </si>
  <si>
    <t>Instalacion del Riego</t>
  </si>
  <si>
    <t>Noviembre-Marzo</t>
  </si>
  <si>
    <t>Riego</t>
  </si>
  <si>
    <t>Septiembre-Marzo</t>
  </si>
  <si>
    <t xml:space="preserve">Control de plagas </t>
  </si>
  <si>
    <t>Anual</t>
  </si>
  <si>
    <t>Labores de poda</t>
  </si>
  <si>
    <t>Junio-Julio-Agosto</t>
  </si>
  <si>
    <t>Cosecha</t>
  </si>
  <si>
    <t>Subtotal Jornadas Hombre</t>
  </si>
  <si>
    <t>JORNADAS ANIMAL</t>
  </si>
  <si>
    <t>Subtotal Jornadas Animal</t>
  </si>
  <si>
    <t>MAQUINARIA</t>
  </si>
  <si>
    <t>Subsolado</t>
  </si>
  <si>
    <t>JM</t>
  </si>
  <si>
    <t>Aradura de los camellones</t>
  </si>
  <si>
    <t>Rastrajes</t>
  </si>
  <si>
    <t>Labores de suelo entrehileras</t>
  </si>
  <si>
    <t>Mayo-Junio</t>
  </si>
  <si>
    <t>Aplicación agroquimicos</t>
  </si>
  <si>
    <t>Subtotal Costo Maquinaria</t>
  </si>
  <si>
    <t>INSUMOS</t>
  </si>
  <si>
    <t>Insumos</t>
  </si>
  <si>
    <t>Unidad (Kg/l/u)</t>
  </si>
  <si>
    <t>Cantidad (Kg/l/u)</t>
  </si>
  <si>
    <t>Semillas</t>
  </si>
  <si>
    <t>Plantas de frutillas</t>
  </si>
  <si>
    <t>u</t>
  </si>
  <si>
    <t>Fertilizantes</t>
  </si>
  <si>
    <t>Ultrasol inicial</t>
  </si>
  <si>
    <t>Kg</t>
  </si>
  <si>
    <t>Octubre- Noviembre</t>
  </si>
  <si>
    <t>Ultrasol desarrollo</t>
  </si>
  <si>
    <t>Septiembre</t>
  </si>
  <si>
    <t>Ultrasol produccion</t>
  </si>
  <si>
    <t>Aminoquelant Ca</t>
  </si>
  <si>
    <t>Lt</t>
  </si>
  <si>
    <t>Octubre-Marzo</t>
  </si>
  <si>
    <t>Herbicidas</t>
  </si>
  <si>
    <t>Herbicida-Glifosato</t>
  </si>
  <si>
    <t>Lt.</t>
  </si>
  <si>
    <t>Mayo</t>
  </si>
  <si>
    <t>Farmon</t>
  </si>
  <si>
    <t>Fungicida</t>
  </si>
  <si>
    <t>Phyton 27</t>
  </si>
  <si>
    <t>Enero</t>
  </si>
  <si>
    <t>Iprodiona 500 WP</t>
  </si>
  <si>
    <t>Amistar 50 WG</t>
  </si>
  <si>
    <t>Insecticida</t>
  </si>
  <si>
    <t>Karate Zeon</t>
  </si>
  <si>
    <t>Subtotal Insumos</t>
  </si>
  <si>
    <t>OTROS</t>
  </si>
  <si>
    <t>Item</t>
  </si>
  <si>
    <t>Analiisis de suelo</t>
  </si>
  <si>
    <t>Analisis  fisico de suelo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</si>
  <si>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</si>
  <si>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</si>
  <si>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</si>
  <si>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</si>
  <si>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</si>
  <si>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</si>
  <si>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</si>
  <si>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</si>
  <si>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</si>
  <si>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</si>
  <si>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</si>
  <si>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</si>
  <si>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</si>
  <si>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</si>
  <si>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</si>
  <si>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</si>
  <si>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</si>
  <si>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</si>
  <si>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</si>
  <si>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</si>
  <si>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</si>
  <si>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</si>
  <si>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</si>
  <si>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</si>
  <si>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</si>
  <si>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</si>
  <si>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</si>
  <si>
    <t>Medio</t>
  </si>
  <si>
    <t>Araucania</t>
  </si>
  <si>
    <t>Villarrica</t>
  </si>
  <si>
    <t>Febrero 2023</t>
  </si>
  <si>
    <t>Diciembre 2023-Abril 2024</t>
  </si>
  <si>
    <t>Dic 2023- Abril 2024</t>
  </si>
  <si>
    <t>Erupcion volcan, helada, lluvia extemporanea, granizo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</si>
</sst>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5" fontId="3" fillId="0" borderId="17" applyFont="0" applyFill="0" applyBorder="0" applyAlignment="0" applyProtection="0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4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/>
    <xf numFmtId="0" fontId="1" fillId="2" borderId="44" xfId="0" applyFont="1" applyFill="1" applyBorder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3" fontId="1" fillId="2" borderId="20" xfId="0" applyNumberFormat="1" applyFont="1" applyFill="1" applyBorder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6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/>
    <xf numFmtId="0" fontId="1" fillId="2" borderId="33" xfId="0" applyFont="1" applyFill="1" applyBorder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35" xfId="0" applyFont="1" applyFill="1" applyBorder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/>
    <xf numFmtId="0" fontId="1" fillId="2" borderId="38" xfId="0" applyFont="1" applyFill="1" applyBorder="1"/>
    <xf numFmtId="0" fontId="1" fillId="8" borderId="30" xfId="0" applyFont="1" applyFill="1" applyBorder="1"/>
    <xf numFmtId="0" fontId="1" fillId="6" borderId="17" xfId="0" applyFont="1" applyFill="1" applyBorder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/>
    <xf numFmtId="167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7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6" fontId="10" fillId="2" borderId="17" xfId="0" applyNumberFormat="1" applyFont="1" applyFill="1" applyBorder="1" applyAlignment="1">
      <alignment horizontal="right" vertical="center"/>
    </xf>
    <xf numFmtId="167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8" fillId="9" borderId="48" xfId="0" applyFont="1" applyFill="1" applyBorder="1" applyAlignment="1">
      <alignment horizontal="right"/>
    </xf>
    <xf numFmtId="0" fontId="0" fillId="2" borderId="50" xfId="0" applyFill="1" applyBorder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6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6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6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6" fontId="6" fillId="5" borderId="59" xfId="0" applyNumberFormat="1" applyFont="1" applyFill="1" applyBorder="1" applyAlignment="1">
      <alignment vertical="center"/>
    </xf>
    <xf numFmtId="0" fontId="0" fillId="2" borderId="50" xfId="0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/>
    <xf numFmtId="0" fontId="1" fillId="2" borderId="60" xfId="0" applyFont="1" applyFill="1" applyBorder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/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ill="1" applyBorder="1"/>
    <xf numFmtId="0" fontId="0" fillId="9" borderId="0" xfId="0" applyFill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1" fontId="8" fillId="9" borderId="48" xfId="0" applyNumberFormat="1" applyFont="1" applyFill="1" applyBorder="1" applyAlignment="1">
      <alignment horizontal="right" vertical="center" wrapText="1"/>
    </xf>
    <xf numFmtId="49" fontId="8" fillId="0" borderId="49" xfId="1" applyNumberFormat="1" applyFont="1" applyBorder="1" applyAlignment="1">
      <alignment horizontal="right" vertical="center"/>
    </xf>
    <xf numFmtId="168" fontId="1" fillId="9" borderId="41" xfId="3" applyNumberFormat="1" applyFont="1" applyFill="1" applyBorder="1" applyAlignment="1">
      <alignment horizontal="right" vertical="top" wrapText="1"/>
    </xf>
    <xf numFmtId="17" fontId="1" fillId="9" borderId="41" xfId="0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/>
    </xf>
    <xf numFmtId="0" fontId="1" fillId="0" borderId="41" xfId="0" applyFont="1" applyBorder="1" applyAlignment="1">
      <alignment horizontal="right" vertical="top" wrapText="1"/>
    </xf>
    <xf numFmtId="0" fontId="7" fillId="9" borderId="41" xfId="0" applyFont="1" applyFill="1" applyBorder="1" applyAlignment="1">
      <alignment horizontal="right" vertical="center"/>
    </xf>
    <xf numFmtId="1" fontId="1" fillId="9" borderId="64" xfId="0" applyNumberFormat="1" applyFont="1" applyFill="1" applyBorder="1" applyAlignment="1">
      <alignment horizontal="right" vertical="center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zoomScaleNormal="100" workbookViewId="0">
      <selection activeCell="L24" sqref="L24"/>
    </sheetView>
  </sheetViews>
  <sheetFormatPr baseColWidth="10" defaultColWidth="10.85546875" defaultRowHeight="11.25" customHeight="1" x14ac:dyDescent="0.25"/>
  <cols>
    <col min="1" max="1" width="2.85546875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3"/>
      <c r="C8" s="93"/>
      <c r="D8" s="2"/>
      <c r="E8" s="3"/>
      <c r="F8" s="3"/>
      <c r="G8" s="109"/>
    </row>
    <row r="9" spans="1:248" ht="12.75" customHeight="1" x14ac:dyDescent="0.25">
      <c r="A9" s="8"/>
      <c r="B9" s="95" t="s">
        <v>0</v>
      </c>
      <c r="C9" s="159" t="s">
        <v>1</v>
      </c>
      <c r="D9" s="124"/>
      <c r="E9" s="168" t="s">
        <v>2</v>
      </c>
      <c r="F9" s="169"/>
      <c r="G9" s="153">
        <v>25000</v>
      </c>
    </row>
    <row r="10" spans="1:248" ht="25.5" x14ac:dyDescent="0.25">
      <c r="A10" s="8"/>
      <c r="B10" s="96" t="s">
        <v>3</v>
      </c>
      <c r="C10" s="160" t="s">
        <v>4</v>
      </c>
      <c r="D10" s="14"/>
      <c r="E10" s="170" t="s">
        <v>5</v>
      </c>
      <c r="F10" s="171"/>
      <c r="G10" s="154" t="s">
        <v>121</v>
      </c>
    </row>
    <row r="11" spans="1:248" ht="18" customHeight="1" x14ac:dyDescent="0.25">
      <c r="A11" s="8"/>
      <c r="B11" s="96" t="s">
        <v>7</v>
      </c>
      <c r="C11" s="92" t="s">
        <v>117</v>
      </c>
      <c r="D11" s="14"/>
      <c r="E11" s="170" t="s">
        <v>8</v>
      </c>
      <c r="F11" s="171"/>
      <c r="G11" s="155">
        <v>2000</v>
      </c>
    </row>
    <row r="12" spans="1:248" ht="15" x14ac:dyDescent="0.25">
      <c r="A12" s="8"/>
      <c r="B12" s="96" t="s">
        <v>9</v>
      </c>
      <c r="C12" s="92" t="s">
        <v>118</v>
      </c>
      <c r="D12" s="14"/>
      <c r="E12" s="116" t="s">
        <v>10</v>
      </c>
      <c r="F12" s="117"/>
      <c r="G12" s="155">
        <f>G9*G11</f>
        <v>50000000</v>
      </c>
    </row>
    <row r="13" spans="1:248" ht="11.25" customHeight="1" x14ac:dyDescent="0.25">
      <c r="A13" s="8"/>
      <c r="B13" s="96" t="s">
        <v>11</v>
      </c>
      <c r="C13" s="92" t="s">
        <v>119</v>
      </c>
      <c r="D13" s="14"/>
      <c r="E13" s="170" t="s">
        <v>12</v>
      </c>
      <c r="F13" s="171"/>
      <c r="G13" s="156" t="s">
        <v>13</v>
      </c>
    </row>
    <row r="14" spans="1:248" ht="15" x14ac:dyDescent="0.25">
      <c r="A14" s="8"/>
      <c r="B14" s="96" t="s">
        <v>14</v>
      </c>
      <c r="C14" s="151" t="s">
        <v>119</v>
      </c>
      <c r="D14" s="14"/>
      <c r="E14" s="170" t="s">
        <v>15</v>
      </c>
      <c r="F14" s="171"/>
      <c r="G14" s="157" t="s">
        <v>122</v>
      </c>
    </row>
    <row r="15" spans="1:248" ht="38.25" x14ac:dyDescent="0.25">
      <c r="A15" s="8"/>
      <c r="B15" s="96" t="s">
        <v>16</v>
      </c>
      <c r="C15" s="152" t="s">
        <v>120</v>
      </c>
      <c r="D15" s="14"/>
      <c r="E15" s="172" t="s">
        <v>17</v>
      </c>
      <c r="F15" s="173"/>
      <c r="G15" s="158" t="s">
        <v>123</v>
      </c>
      <c r="IN15"/>
    </row>
    <row r="16" spans="1:248" ht="12" customHeight="1" x14ac:dyDescent="0.25">
      <c r="A16" s="2"/>
      <c r="B16" s="94"/>
      <c r="C16" s="15"/>
      <c r="D16" s="16"/>
      <c r="E16" s="17"/>
      <c r="F16" s="17"/>
      <c r="G16" s="110"/>
    </row>
    <row r="17" spans="1:7" ht="12" customHeight="1" x14ac:dyDescent="0.25">
      <c r="A17" s="5"/>
      <c r="B17" s="161" t="s">
        <v>18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19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20</v>
      </c>
      <c r="C20" s="26" t="s">
        <v>21</v>
      </c>
      <c r="D20" s="26" t="s">
        <v>22</v>
      </c>
      <c r="E20" s="26" t="s">
        <v>23</v>
      </c>
      <c r="F20" s="26" t="s">
        <v>24</v>
      </c>
      <c r="G20" s="26" t="s">
        <v>25</v>
      </c>
    </row>
    <row r="21" spans="1:7" ht="12" customHeight="1" x14ac:dyDescent="0.25">
      <c r="A21" s="5"/>
      <c r="B21" s="125" t="s">
        <v>26</v>
      </c>
      <c r="C21" s="126" t="s">
        <v>27</v>
      </c>
      <c r="D21" s="127">
        <v>2.5</v>
      </c>
      <c r="E21" s="126" t="s">
        <v>28</v>
      </c>
      <c r="F21" s="126">
        <v>20000</v>
      </c>
      <c r="G21" s="128">
        <f t="shared" ref="G21:G30" si="0">D21*F21</f>
        <v>50000</v>
      </c>
    </row>
    <row r="22" spans="1:7" ht="12" customHeight="1" x14ac:dyDescent="0.25">
      <c r="A22" s="5"/>
      <c r="B22" s="125" t="s">
        <v>29</v>
      </c>
      <c r="C22" s="126" t="s">
        <v>27</v>
      </c>
      <c r="D22" s="127">
        <v>10</v>
      </c>
      <c r="E22" s="126" t="s">
        <v>28</v>
      </c>
      <c r="F22" s="126">
        <v>20000</v>
      </c>
      <c r="G22" s="128">
        <f t="shared" si="0"/>
        <v>200000</v>
      </c>
    </row>
    <row r="23" spans="1:7" ht="12" customHeight="1" x14ac:dyDescent="0.25">
      <c r="A23" s="5"/>
      <c r="B23" s="125" t="s">
        <v>30</v>
      </c>
      <c r="C23" s="126" t="s">
        <v>27</v>
      </c>
      <c r="D23" s="127">
        <v>2.5</v>
      </c>
      <c r="E23" s="126" t="s">
        <v>28</v>
      </c>
      <c r="F23" s="126">
        <v>20000</v>
      </c>
      <c r="G23" s="128">
        <f t="shared" si="0"/>
        <v>50000</v>
      </c>
    </row>
    <row r="24" spans="1:7" ht="12" customHeight="1" x14ac:dyDescent="0.25">
      <c r="A24" s="8"/>
      <c r="B24" s="129" t="s">
        <v>31</v>
      </c>
      <c r="C24" s="126" t="s">
        <v>27</v>
      </c>
      <c r="D24" s="127">
        <v>6</v>
      </c>
      <c r="E24" s="126" t="s">
        <v>32</v>
      </c>
      <c r="F24" s="126">
        <v>20000</v>
      </c>
      <c r="G24" s="128">
        <f t="shared" si="0"/>
        <v>120000</v>
      </c>
    </row>
    <row r="25" spans="1:7" ht="12" customHeight="1" x14ac:dyDescent="0.25">
      <c r="A25" s="8"/>
      <c r="B25" s="129" t="s">
        <v>33</v>
      </c>
      <c r="C25" s="126" t="s">
        <v>27</v>
      </c>
      <c r="D25" s="127">
        <v>5</v>
      </c>
      <c r="E25" s="126" t="s">
        <v>34</v>
      </c>
      <c r="F25" s="126">
        <v>20000</v>
      </c>
      <c r="G25" s="128">
        <f t="shared" si="0"/>
        <v>100000</v>
      </c>
    </row>
    <row r="26" spans="1:7" ht="12" customHeight="1" x14ac:dyDescent="0.25">
      <c r="A26" s="8"/>
      <c r="B26" s="129" t="s">
        <v>35</v>
      </c>
      <c r="C26" s="126" t="s">
        <v>27</v>
      </c>
      <c r="D26" s="127">
        <v>10</v>
      </c>
      <c r="E26" s="126" t="s">
        <v>36</v>
      </c>
      <c r="F26" s="126">
        <v>20000</v>
      </c>
      <c r="G26" s="128">
        <f t="shared" si="0"/>
        <v>200000</v>
      </c>
    </row>
    <row r="27" spans="1:7" ht="12" customHeight="1" x14ac:dyDescent="0.25">
      <c r="A27" s="8"/>
      <c r="B27" s="129" t="s">
        <v>37</v>
      </c>
      <c r="C27" s="126" t="s">
        <v>27</v>
      </c>
      <c r="D27" s="127">
        <v>36</v>
      </c>
      <c r="E27" s="126" t="s">
        <v>38</v>
      </c>
      <c r="F27" s="126">
        <v>20000</v>
      </c>
      <c r="G27" s="128">
        <f t="shared" si="0"/>
        <v>720000</v>
      </c>
    </row>
    <row r="28" spans="1:7" ht="12" customHeight="1" x14ac:dyDescent="0.25">
      <c r="A28" s="8"/>
      <c r="B28" s="129" t="s">
        <v>39</v>
      </c>
      <c r="C28" s="126" t="s">
        <v>27</v>
      </c>
      <c r="D28" s="127">
        <v>6</v>
      </c>
      <c r="E28" s="126" t="s">
        <v>40</v>
      </c>
      <c r="F28" s="126">
        <v>20000</v>
      </c>
      <c r="G28" s="128">
        <f t="shared" si="0"/>
        <v>120000</v>
      </c>
    </row>
    <row r="29" spans="1:7" ht="12" customHeight="1" x14ac:dyDescent="0.25">
      <c r="A29" s="8"/>
      <c r="B29" s="129" t="s">
        <v>41</v>
      </c>
      <c r="C29" s="126" t="s">
        <v>27</v>
      </c>
      <c r="D29" s="127">
        <v>6</v>
      </c>
      <c r="E29" s="126" t="s">
        <v>42</v>
      </c>
      <c r="F29" s="126">
        <v>20000</v>
      </c>
      <c r="G29" s="128">
        <f t="shared" si="0"/>
        <v>120000</v>
      </c>
    </row>
    <row r="30" spans="1:7" ht="12" customHeight="1" x14ac:dyDescent="0.25">
      <c r="A30" s="8"/>
      <c r="B30" s="129" t="s">
        <v>43</v>
      </c>
      <c r="C30" s="126" t="s">
        <v>27</v>
      </c>
      <c r="D30" s="130">
        <v>120</v>
      </c>
      <c r="E30" s="126" t="s">
        <v>6</v>
      </c>
      <c r="F30" s="126">
        <v>20000</v>
      </c>
      <c r="G30" s="128">
        <f t="shared" si="0"/>
        <v>2400000</v>
      </c>
    </row>
    <row r="31" spans="1:7" ht="12.75" customHeight="1" x14ac:dyDescent="0.25">
      <c r="A31" s="8"/>
      <c r="B31" s="112" t="s">
        <v>44</v>
      </c>
      <c r="C31" s="113"/>
      <c r="D31" s="114"/>
      <c r="E31" s="114"/>
      <c r="F31" s="114"/>
      <c r="G31" s="115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45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20</v>
      </c>
      <c r="C34" s="35" t="s">
        <v>21</v>
      </c>
      <c r="D34" s="35" t="s">
        <v>22</v>
      </c>
      <c r="E34" s="26" t="s">
        <v>23</v>
      </c>
      <c r="F34" s="35" t="s">
        <v>24</v>
      </c>
      <c r="G34" s="34" t="s">
        <v>25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/>
    </row>
    <row r="36" spans="1:8" ht="12" customHeight="1" x14ac:dyDescent="0.25">
      <c r="A36" s="4"/>
      <c r="B36" s="6" t="s">
        <v>46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47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20</v>
      </c>
      <c r="C39" s="56" t="s">
        <v>21</v>
      </c>
      <c r="D39" s="45" t="s">
        <v>22</v>
      </c>
      <c r="E39" s="26" t="s">
        <v>23</v>
      </c>
      <c r="F39" s="46" t="s">
        <v>24</v>
      </c>
      <c r="G39" s="45" t="s">
        <v>25</v>
      </c>
    </row>
    <row r="40" spans="1:8" ht="12.75" customHeight="1" x14ac:dyDescent="0.25">
      <c r="A40" s="5"/>
      <c r="B40" s="125" t="s">
        <v>48</v>
      </c>
      <c r="C40" s="126" t="s">
        <v>49</v>
      </c>
      <c r="D40" s="132">
        <v>0.1</v>
      </c>
      <c r="E40" s="126" t="s">
        <v>28</v>
      </c>
      <c r="F40" s="126">
        <v>160000</v>
      </c>
      <c r="G40" s="131">
        <f t="shared" ref="G40:G43" si="1">D40*F40</f>
        <v>16000</v>
      </c>
      <c r="H40" s="111"/>
    </row>
    <row r="41" spans="1:8" ht="12.75" customHeight="1" x14ac:dyDescent="0.25">
      <c r="A41" s="5"/>
      <c r="B41" s="123" t="s">
        <v>50</v>
      </c>
      <c r="C41" s="126" t="s">
        <v>49</v>
      </c>
      <c r="D41" s="132">
        <v>0.2</v>
      </c>
      <c r="E41" s="126" t="s">
        <v>28</v>
      </c>
      <c r="F41" s="126">
        <v>400000</v>
      </c>
      <c r="G41" s="131">
        <f t="shared" si="1"/>
        <v>80000</v>
      </c>
      <c r="H41" s="111"/>
    </row>
    <row r="42" spans="1:8" ht="12.75" customHeight="1" x14ac:dyDescent="0.25">
      <c r="A42" s="8"/>
      <c r="B42" s="125" t="s">
        <v>51</v>
      </c>
      <c r="C42" s="126" t="s">
        <v>49</v>
      </c>
      <c r="D42" s="132">
        <v>0.4</v>
      </c>
      <c r="E42" s="126" t="s">
        <v>28</v>
      </c>
      <c r="F42" s="126">
        <v>160000</v>
      </c>
      <c r="G42" s="131">
        <f t="shared" si="1"/>
        <v>64000</v>
      </c>
      <c r="H42" s="111"/>
    </row>
    <row r="43" spans="1:8" ht="12.75" customHeight="1" x14ac:dyDescent="0.25">
      <c r="A43" s="8"/>
      <c r="B43" s="125" t="s">
        <v>52</v>
      </c>
      <c r="C43" s="126" t="s">
        <v>49</v>
      </c>
      <c r="D43" s="132">
        <v>0.1</v>
      </c>
      <c r="E43" s="126" t="s">
        <v>53</v>
      </c>
      <c r="F43" s="126">
        <v>150000</v>
      </c>
      <c r="G43" s="131">
        <f t="shared" si="1"/>
        <v>15000</v>
      </c>
      <c r="H43" s="111"/>
    </row>
    <row r="44" spans="1:8" ht="12.75" customHeight="1" x14ac:dyDescent="0.25">
      <c r="A44" s="8"/>
      <c r="B44" s="133" t="s">
        <v>54</v>
      </c>
      <c r="C44" s="134" t="s">
        <v>49</v>
      </c>
      <c r="D44" s="135">
        <v>0.9</v>
      </c>
      <c r="E44" s="134" t="s">
        <v>40</v>
      </c>
      <c r="F44" s="134">
        <v>160000</v>
      </c>
      <c r="G44" s="133">
        <f>D44*F44</f>
        <v>144000</v>
      </c>
      <c r="H44" s="111"/>
    </row>
    <row r="45" spans="1:8" ht="12.75" customHeight="1" x14ac:dyDescent="0.25">
      <c r="A45" s="8"/>
      <c r="B45" s="118" t="s">
        <v>55</v>
      </c>
      <c r="C45" s="119"/>
      <c r="D45" s="120"/>
      <c r="E45" s="120"/>
      <c r="F45" s="120"/>
      <c r="G45" s="122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56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57</v>
      </c>
      <c r="C48" s="47" t="s">
        <v>58</v>
      </c>
      <c r="D48" s="47" t="s">
        <v>59</v>
      </c>
      <c r="E48" s="47"/>
      <c r="F48" s="47" t="s">
        <v>24</v>
      </c>
      <c r="G48" s="48" t="s">
        <v>25</v>
      </c>
    </row>
    <row r="49" spans="1:248" s="148" customFormat="1" ht="12" customHeight="1" x14ac:dyDescent="0.25">
      <c r="A49" s="147"/>
      <c r="B49" s="149" t="s">
        <v>60</v>
      </c>
      <c r="C49" s="145"/>
      <c r="D49" s="145"/>
      <c r="E49" s="145"/>
      <c r="F49" s="145"/>
      <c r="G49" s="146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  <c r="EA49" s="111"/>
      <c r="EB49" s="111"/>
      <c r="EC49" s="111"/>
      <c r="ED49" s="111"/>
      <c r="EE49" s="111"/>
      <c r="EF49" s="111"/>
      <c r="EG49" s="111"/>
      <c r="EH49" s="111"/>
      <c r="EI49" s="111"/>
      <c r="EJ49" s="111"/>
      <c r="EK49" s="111"/>
      <c r="EL49" s="111"/>
      <c r="EM49" s="111"/>
      <c r="EN49" s="111"/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11"/>
      <c r="FB49" s="111"/>
      <c r="FC49" s="111"/>
      <c r="FD49" s="111"/>
      <c r="FE49" s="111"/>
      <c r="FF49" s="111"/>
      <c r="FG49" s="111"/>
      <c r="FH49" s="111"/>
      <c r="FI49" s="111"/>
      <c r="FJ49" s="111"/>
      <c r="FK49" s="111"/>
      <c r="FL49" s="111"/>
      <c r="FM49" s="111"/>
      <c r="FN49" s="111"/>
      <c r="FO49" s="111"/>
      <c r="FP49" s="111"/>
      <c r="FQ49" s="111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111"/>
      <c r="GG49" s="111"/>
      <c r="GH49" s="111"/>
      <c r="GI49" s="111"/>
      <c r="GJ49" s="111"/>
      <c r="GK49" s="111"/>
      <c r="GL49" s="111"/>
      <c r="GM49" s="111"/>
      <c r="GN49" s="111"/>
      <c r="GO49" s="111"/>
      <c r="GP49" s="111"/>
      <c r="GQ49" s="111"/>
      <c r="GR49" s="111"/>
      <c r="GS49" s="111"/>
      <c r="GT49" s="111"/>
      <c r="GU49" s="111"/>
      <c r="GV49" s="111"/>
      <c r="GW49" s="111"/>
      <c r="GX49" s="111"/>
      <c r="GY49" s="111"/>
      <c r="GZ49" s="111"/>
      <c r="HA49" s="111"/>
      <c r="HB49" s="111"/>
      <c r="HC49" s="111"/>
      <c r="HD49" s="111"/>
      <c r="HE49" s="111"/>
      <c r="HF49" s="111"/>
      <c r="HG49" s="111"/>
      <c r="HH49" s="111"/>
      <c r="HI49" s="111"/>
      <c r="HJ49" s="111"/>
      <c r="HK49" s="111"/>
      <c r="HL49" s="111"/>
      <c r="HM49" s="111"/>
      <c r="HN49" s="111"/>
      <c r="HO49" s="111"/>
      <c r="HP49" s="111"/>
      <c r="HQ49" s="111"/>
      <c r="HR49" s="111"/>
      <c r="HS49" s="111"/>
      <c r="HT49" s="111"/>
      <c r="HU49" s="111"/>
      <c r="HV49" s="111"/>
      <c r="HW49" s="111"/>
      <c r="HX49" s="111"/>
      <c r="HY49" s="111"/>
      <c r="HZ49" s="111"/>
      <c r="IA49" s="111"/>
      <c r="IB49" s="111"/>
      <c r="IC49" s="111"/>
      <c r="ID49" s="111"/>
      <c r="IE49" s="111"/>
      <c r="IF49" s="111"/>
      <c r="IG49" s="111"/>
      <c r="IH49" s="111"/>
      <c r="II49" s="111"/>
      <c r="IJ49" s="111"/>
      <c r="IK49" s="111"/>
      <c r="IL49" s="111"/>
      <c r="IM49" s="111"/>
      <c r="IN49" s="111"/>
    </row>
    <row r="50" spans="1:248" s="148" customFormat="1" ht="12" customHeight="1" x14ac:dyDescent="0.25">
      <c r="A50" s="147"/>
      <c r="B50" s="136" t="s">
        <v>61</v>
      </c>
      <c r="C50" s="137" t="s">
        <v>62</v>
      </c>
      <c r="D50" s="137">
        <v>40000</v>
      </c>
      <c r="E50" s="137" t="s">
        <v>28</v>
      </c>
      <c r="F50" s="137">
        <v>250</v>
      </c>
      <c r="G50" s="137">
        <f>D50*F50</f>
        <v>10000000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A50" s="11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  <c r="EM50" s="111"/>
      <c r="EN50" s="111"/>
      <c r="EO50" s="111"/>
      <c r="EP50" s="111"/>
      <c r="EQ50" s="111"/>
      <c r="ER50" s="111"/>
      <c r="ES50" s="111"/>
      <c r="ET50" s="111"/>
      <c r="EU50" s="111"/>
      <c r="EV50" s="111"/>
      <c r="EW50" s="111"/>
      <c r="EX50" s="111"/>
      <c r="EY50" s="111"/>
      <c r="EZ50" s="111"/>
      <c r="FA50" s="111"/>
      <c r="FB50" s="111"/>
      <c r="FC50" s="111"/>
      <c r="FD50" s="111"/>
      <c r="FE50" s="111"/>
      <c r="FF50" s="111"/>
      <c r="FG50" s="111"/>
      <c r="FH50" s="111"/>
      <c r="FI50" s="111"/>
      <c r="FJ50" s="111"/>
      <c r="FK50" s="111"/>
      <c r="FL50" s="111"/>
      <c r="FM50" s="111"/>
      <c r="FN50" s="111"/>
      <c r="FO50" s="111"/>
      <c r="FP50" s="111"/>
      <c r="FQ50" s="111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111"/>
      <c r="GG50" s="111"/>
      <c r="GH50" s="111"/>
      <c r="GI50" s="111"/>
      <c r="GJ50" s="111"/>
      <c r="GK50" s="111"/>
      <c r="GL50" s="111"/>
      <c r="GM50" s="111"/>
      <c r="GN50" s="111"/>
      <c r="GO50" s="111"/>
      <c r="GP50" s="111"/>
      <c r="GQ50" s="111"/>
      <c r="GR50" s="111"/>
      <c r="GS50" s="111"/>
      <c r="GT50" s="111"/>
      <c r="GU50" s="111"/>
      <c r="GV50" s="111"/>
      <c r="GW50" s="111"/>
      <c r="GX50" s="111"/>
      <c r="GY50" s="111"/>
      <c r="GZ50" s="111"/>
      <c r="HA50" s="111"/>
      <c r="HB50" s="111"/>
      <c r="HC50" s="111"/>
      <c r="HD50" s="111"/>
      <c r="HE50" s="111"/>
      <c r="HF50" s="111"/>
      <c r="HG50" s="111"/>
      <c r="HH50" s="111"/>
      <c r="HI50" s="111"/>
      <c r="HJ50" s="111"/>
      <c r="HK50" s="111"/>
      <c r="HL50" s="111"/>
      <c r="HM50" s="111"/>
      <c r="HN50" s="111"/>
      <c r="HO50" s="111"/>
      <c r="HP50" s="111"/>
      <c r="HQ50" s="111"/>
      <c r="HR50" s="111"/>
      <c r="HS50" s="111"/>
      <c r="HT50" s="111"/>
      <c r="HU50" s="111"/>
      <c r="HV50" s="111"/>
      <c r="HW50" s="111"/>
      <c r="HX50" s="111"/>
      <c r="HY50" s="111"/>
      <c r="HZ50" s="111"/>
      <c r="IA50" s="111"/>
      <c r="IB50" s="111"/>
      <c r="IC50" s="111"/>
      <c r="ID50" s="111"/>
      <c r="IE50" s="111"/>
      <c r="IF50" s="111"/>
      <c r="IG50" s="111"/>
      <c r="IH50" s="111"/>
      <c r="II50" s="111"/>
      <c r="IJ50" s="111"/>
      <c r="IK50" s="111"/>
      <c r="IL50" s="111"/>
      <c r="IM50" s="111"/>
      <c r="IN50" s="111"/>
    </row>
    <row r="51" spans="1:248" s="148" customFormat="1" ht="12" customHeight="1" x14ac:dyDescent="0.25">
      <c r="A51" s="147"/>
      <c r="B51" s="149" t="s">
        <v>63</v>
      </c>
      <c r="C51" s="137"/>
      <c r="D51" s="137"/>
      <c r="E51" s="137"/>
      <c r="F51" s="137"/>
      <c r="G51" s="137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/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/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/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11"/>
      <c r="IL51" s="111"/>
      <c r="IM51" s="111"/>
      <c r="IN51" s="111"/>
    </row>
    <row r="52" spans="1:248" s="148" customFormat="1" ht="12" customHeight="1" x14ac:dyDescent="0.25">
      <c r="A52" s="147"/>
      <c r="B52" s="136" t="s">
        <v>64</v>
      </c>
      <c r="C52" s="137" t="s">
        <v>65</v>
      </c>
      <c r="D52" s="137">
        <v>100</v>
      </c>
      <c r="E52" s="137" t="s">
        <v>66</v>
      </c>
      <c r="F52" s="137">
        <v>3282</v>
      </c>
      <c r="G52" s="137">
        <f t="shared" ref="G52:G64" si="2">D52*F52</f>
        <v>328200</v>
      </c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</row>
    <row r="53" spans="1:248" s="148" customFormat="1" ht="12" customHeight="1" x14ac:dyDescent="0.25">
      <c r="A53" s="147"/>
      <c r="B53" s="136" t="s">
        <v>67</v>
      </c>
      <c r="C53" s="137" t="s">
        <v>65</v>
      </c>
      <c r="D53" s="137">
        <v>100</v>
      </c>
      <c r="E53" s="137" t="s">
        <v>68</v>
      </c>
      <c r="F53" s="137">
        <v>3282</v>
      </c>
      <c r="G53" s="137">
        <f t="shared" si="2"/>
        <v>328200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</row>
    <row r="54" spans="1:248" s="148" customFormat="1" ht="12" customHeight="1" x14ac:dyDescent="0.25">
      <c r="A54" s="147"/>
      <c r="B54" s="136" t="s">
        <v>69</v>
      </c>
      <c r="C54" s="137" t="s">
        <v>65</v>
      </c>
      <c r="D54" s="137">
        <v>200</v>
      </c>
      <c r="E54" s="137" t="s">
        <v>66</v>
      </c>
      <c r="F54" s="137">
        <v>3282</v>
      </c>
      <c r="G54" s="137">
        <f t="shared" si="2"/>
        <v>656400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</row>
    <row r="55" spans="1:248" s="148" customFormat="1" ht="12" customHeight="1" x14ac:dyDescent="0.25">
      <c r="A55" s="147"/>
      <c r="B55" s="136" t="s">
        <v>70</v>
      </c>
      <c r="C55" s="137" t="s">
        <v>71</v>
      </c>
      <c r="D55" s="137">
        <v>5</v>
      </c>
      <c r="E55" s="137" t="s">
        <v>72</v>
      </c>
      <c r="F55" s="137">
        <v>14558</v>
      </c>
      <c r="G55" s="137">
        <f t="shared" si="2"/>
        <v>72790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</row>
    <row r="56" spans="1:248" s="148" customFormat="1" ht="12" customHeight="1" x14ac:dyDescent="0.25">
      <c r="A56" s="147"/>
      <c r="B56" s="149" t="s">
        <v>73</v>
      </c>
      <c r="C56" s="137"/>
      <c r="D56" s="137"/>
      <c r="E56" s="137"/>
      <c r="F56" s="137"/>
      <c r="G56" s="137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</row>
    <row r="57" spans="1:248" s="148" customFormat="1" ht="12" customHeight="1" x14ac:dyDescent="0.25">
      <c r="A57" s="147"/>
      <c r="B57" s="125" t="s">
        <v>74</v>
      </c>
      <c r="C57" s="137" t="s">
        <v>75</v>
      </c>
      <c r="D57" s="138">
        <v>2.5</v>
      </c>
      <c r="E57" s="137" t="s">
        <v>76</v>
      </c>
      <c r="F57" s="137">
        <v>8900</v>
      </c>
      <c r="G57" s="137">
        <f t="shared" si="2"/>
        <v>22250</v>
      </c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11"/>
      <c r="GW57" s="111"/>
      <c r="GX57" s="111"/>
      <c r="GY57" s="111"/>
      <c r="GZ57" s="111"/>
      <c r="HA57" s="111"/>
      <c r="HB57" s="111"/>
      <c r="HC57" s="111"/>
      <c r="HD57" s="111"/>
      <c r="HE57" s="11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11"/>
      <c r="HR57" s="111"/>
      <c r="HS57" s="111"/>
      <c r="HT57" s="111"/>
      <c r="HU57" s="111"/>
      <c r="HV57" s="111"/>
      <c r="HW57" s="111"/>
      <c r="HX57" s="111"/>
      <c r="HY57" s="11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11"/>
      <c r="IL57" s="111"/>
      <c r="IM57" s="111"/>
      <c r="IN57" s="111"/>
    </row>
    <row r="58" spans="1:248" s="148" customFormat="1" ht="12" customHeight="1" x14ac:dyDescent="0.25">
      <c r="A58" s="147"/>
      <c r="B58" s="125" t="s">
        <v>77</v>
      </c>
      <c r="C58" s="137" t="s">
        <v>71</v>
      </c>
      <c r="D58" s="138">
        <v>3</v>
      </c>
      <c r="E58" s="137" t="s">
        <v>72</v>
      </c>
      <c r="F58" s="137">
        <v>15030</v>
      </c>
      <c r="G58" s="137">
        <f t="shared" si="2"/>
        <v>45090</v>
      </c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</row>
    <row r="59" spans="1:248" s="148" customFormat="1" ht="12" customHeight="1" x14ac:dyDescent="0.25">
      <c r="A59" s="147"/>
      <c r="B59" s="150" t="s">
        <v>78</v>
      </c>
      <c r="C59" s="137"/>
      <c r="D59" s="138"/>
      <c r="E59" s="137"/>
      <c r="F59" s="137"/>
      <c r="G59" s="137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</row>
    <row r="60" spans="1:248" s="148" customFormat="1" ht="12" customHeight="1" x14ac:dyDescent="0.25">
      <c r="A60" s="147"/>
      <c r="B60" s="125" t="s">
        <v>79</v>
      </c>
      <c r="C60" s="137" t="s">
        <v>71</v>
      </c>
      <c r="D60" s="138">
        <v>0.5</v>
      </c>
      <c r="E60" s="137" t="s">
        <v>80</v>
      </c>
      <c r="F60" s="137">
        <v>69290</v>
      </c>
      <c r="G60" s="137">
        <f t="shared" si="2"/>
        <v>34645</v>
      </c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</row>
    <row r="61" spans="1:248" s="148" customFormat="1" ht="12" customHeight="1" x14ac:dyDescent="0.25">
      <c r="A61" s="147"/>
      <c r="B61" s="125" t="s">
        <v>81</v>
      </c>
      <c r="C61" s="137" t="s">
        <v>65</v>
      </c>
      <c r="D61" s="138">
        <v>2</v>
      </c>
      <c r="E61" s="137" t="s">
        <v>72</v>
      </c>
      <c r="F61" s="137">
        <v>39990</v>
      </c>
      <c r="G61" s="137">
        <f t="shared" si="2"/>
        <v>79980</v>
      </c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</row>
    <row r="62" spans="1:248" ht="12" customHeight="1" x14ac:dyDescent="0.25">
      <c r="A62" s="8"/>
      <c r="B62" s="136" t="s">
        <v>82</v>
      </c>
      <c r="C62" s="137" t="s">
        <v>65</v>
      </c>
      <c r="D62" s="137">
        <v>1</v>
      </c>
      <c r="E62" s="137" t="s">
        <v>80</v>
      </c>
      <c r="F62" s="137">
        <v>109776</v>
      </c>
      <c r="G62" s="137">
        <f t="shared" si="2"/>
        <v>109776</v>
      </c>
    </row>
    <row r="63" spans="1:248" ht="12" customHeight="1" x14ac:dyDescent="0.25">
      <c r="A63" s="8"/>
      <c r="B63" s="149" t="s">
        <v>83</v>
      </c>
      <c r="C63" s="137"/>
      <c r="D63" s="137"/>
      <c r="E63" s="137"/>
      <c r="F63" s="137"/>
      <c r="G63" s="137"/>
    </row>
    <row r="64" spans="1:248" ht="12" customHeight="1" x14ac:dyDescent="0.25">
      <c r="A64" s="8"/>
      <c r="B64" s="136" t="s">
        <v>84</v>
      </c>
      <c r="C64" s="137" t="s">
        <v>71</v>
      </c>
      <c r="D64" s="137">
        <v>1</v>
      </c>
      <c r="E64" s="137" t="s">
        <v>72</v>
      </c>
      <c r="F64" s="137">
        <v>50000</v>
      </c>
      <c r="G64" s="137">
        <f t="shared" si="2"/>
        <v>50000</v>
      </c>
    </row>
    <row r="65" spans="1:8" s="1" customFormat="1" ht="12.75" customHeight="1" x14ac:dyDescent="0.25">
      <c r="A65" s="8"/>
      <c r="B65" s="49" t="s">
        <v>85</v>
      </c>
      <c r="C65" s="50"/>
      <c r="D65" s="50"/>
      <c r="E65" s="50"/>
      <c r="F65" s="50"/>
      <c r="G65" s="139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86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87</v>
      </c>
      <c r="C68" s="47" t="s">
        <v>58</v>
      </c>
      <c r="D68" s="47" t="s">
        <v>59</v>
      </c>
      <c r="E68" s="56"/>
      <c r="F68" s="47" t="s">
        <v>24</v>
      </c>
      <c r="G68" s="56" t="s">
        <v>25</v>
      </c>
    </row>
    <row r="69" spans="1:8" s="1" customFormat="1" ht="14.25" customHeight="1" x14ac:dyDescent="0.25">
      <c r="A69" s="4"/>
      <c r="B69" s="140" t="s">
        <v>88</v>
      </c>
      <c r="C69" s="141" t="s">
        <v>62</v>
      </c>
      <c r="D69" s="141">
        <v>1</v>
      </c>
      <c r="E69" s="142" t="s">
        <v>76</v>
      </c>
      <c r="F69" s="143">
        <v>33000</v>
      </c>
      <c r="G69" s="144">
        <f>D69*F69</f>
        <v>33000</v>
      </c>
    </row>
    <row r="70" spans="1:8" s="1" customFormat="1" ht="14.25" customHeight="1" x14ac:dyDescent="0.25">
      <c r="A70" s="8"/>
      <c r="B70" s="140" t="s">
        <v>89</v>
      </c>
      <c r="C70" s="141" t="s">
        <v>62</v>
      </c>
      <c r="D70" s="141">
        <v>1</v>
      </c>
      <c r="E70" s="142" t="s">
        <v>76</v>
      </c>
      <c r="F70" s="143">
        <v>9996</v>
      </c>
      <c r="G70" s="144">
        <f>D70*F70</f>
        <v>9996</v>
      </c>
    </row>
    <row r="71" spans="1:8" s="1" customFormat="1" ht="13.5" customHeight="1" x14ac:dyDescent="0.25">
      <c r="A71" s="8"/>
      <c r="B71" s="118" t="s">
        <v>90</v>
      </c>
      <c r="C71" s="119"/>
      <c r="D71" s="119"/>
      <c r="E71" s="120"/>
      <c r="F71" s="121"/>
      <c r="G71" s="122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99" t="s">
        <v>91</v>
      </c>
      <c r="C73" s="100"/>
      <c r="D73" s="100"/>
      <c r="E73" s="100"/>
      <c r="F73" s="100"/>
      <c r="G73" s="101">
        <f>G31+G36+G45+G65+G71</f>
        <v>16169327</v>
      </c>
    </row>
    <row r="74" spans="1:8" s="1" customFormat="1" ht="12" customHeight="1" x14ac:dyDescent="0.25">
      <c r="A74" s="8"/>
      <c r="B74" s="102" t="s">
        <v>92</v>
      </c>
      <c r="C74" s="98"/>
      <c r="D74" s="98"/>
      <c r="E74" s="98"/>
      <c r="F74" s="98"/>
      <c r="G74" s="103">
        <f>G73*0.05</f>
        <v>808466.35000000009</v>
      </c>
    </row>
    <row r="75" spans="1:8" s="1" customFormat="1" ht="12" customHeight="1" x14ac:dyDescent="0.25">
      <c r="A75" s="8"/>
      <c r="B75" s="104" t="s">
        <v>93</v>
      </c>
      <c r="C75" s="97"/>
      <c r="D75" s="97"/>
      <c r="E75" s="97"/>
      <c r="F75" s="97"/>
      <c r="G75" s="105">
        <f>G74+G73</f>
        <v>16977793.350000001</v>
      </c>
    </row>
    <row r="76" spans="1:8" s="1" customFormat="1" ht="12" customHeight="1" x14ac:dyDescent="0.25">
      <c r="A76" s="8"/>
      <c r="B76" s="102" t="s">
        <v>94</v>
      </c>
      <c r="C76" s="98"/>
      <c r="D76" s="98"/>
      <c r="E76" s="98"/>
      <c r="F76" s="98"/>
      <c r="G76" s="103">
        <f>G12</f>
        <v>50000000</v>
      </c>
    </row>
    <row r="77" spans="1:8" s="1" customFormat="1" ht="12" customHeight="1" x14ac:dyDescent="0.25">
      <c r="A77" s="8"/>
      <c r="B77" s="106" t="s">
        <v>95</v>
      </c>
      <c r="C77" s="107"/>
      <c r="D77" s="107"/>
      <c r="E77" s="107"/>
      <c r="F77" s="107"/>
      <c r="G77" s="108">
        <f>G76-G75</f>
        <v>33022206.649999999</v>
      </c>
    </row>
    <row r="78" spans="1:8" s="1" customFormat="1" ht="12" customHeight="1" x14ac:dyDescent="0.25">
      <c r="A78" s="8"/>
      <c r="B78" s="60" t="s">
        <v>96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97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98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99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100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101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102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103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63" t="s">
        <v>104</v>
      </c>
      <c r="C88" s="164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87</v>
      </c>
      <c r="C89" s="76" t="s">
        <v>105</v>
      </c>
      <c r="D89" s="77" t="s">
        <v>106</v>
      </c>
      <c r="E89" s="74"/>
      <c r="F89" s="74"/>
      <c r="G89" s="62"/>
    </row>
    <row r="90" spans="1:7" s="1" customFormat="1" ht="12" customHeight="1" x14ac:dyDescent="0.25">
      <c r="A90" s="8"/>
      <c r="B90" s="78" t="s">
        <v>107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108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109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57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110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111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112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65" t="s">
        <v>113</v>
      </c>
      <c r="C99" s="166"/>
      <c r="D99" s="166"/>
      <c r="E99" s="167"/>
      <c r="F99" s="82"/>
      <c r="G99" s="62"/>
    </row>
    <row r="100" spans="1:7" s="1" customFormat="1" ht="12" customHeight="1" x14ac:dyDescent="0.25">
      <c r="A100" s="8"/>
      <c r="B100" s="86" t="s">
        <v>114</v>
      </c>
      <c r="C100" s="87">
        <v>24900</v>
      </c>
      <c r="D100" s="87">
        <v>25000</v>
      </c>
      <c r="E100" s="87">
        <v>25100</v>
      </c>
      <c r="F100" s="88"/>
      <c r="G100" s="89"/>
    </row>
    <row r="101" spans="1:7" s="1" customFormat="1" ht="12.75" customHeight="1" thickBot="1" x14ac:dyDescent="0.3">
      <c r="A101" s="8"/>
      <c r="B101" s="83" t="s">
        <v>115</v>
      </c>
      <c r="C101" s="84">
        <f>(G75/C100)</f>
        <v>681.83909036144587</v>
      </c>
      <c r="D101" s="84">
        <f>(G75/D100)</f>
        <v>679.11173400000007</v>
      </c>
      <c r="E101" s="90">
        <f>(G75/E100)</f>
        <v>676.40610956175306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116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2023-04-27T19:55:00Z</dcterms:modified>
  <cp:category/>
  <cp:contentStatus/>
</cp:coreProperties>
</file>