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Lautaro 2023-2024\"/>
    </mc:Choice>
  </mc:AlternateContent>
  <bookViews>
    <workbookView xWindow="0" yWindow="0" windowWidth="28800" windowHeight="12435"/>
  </bookViews>
  <sheets>
    <sheet name="FRUTILLA" sheetId="2" r:id="rId1"/>
  </sheets>
  <definedNames>
    <definedName name="_xlnm._FilterDatabase" localSheetId="0" hidden="1">FRUTILLA!$G$50:$G$65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2" l="1"/>
  <c r="G69" i="2"/>
  <c r="G58" i="2"/>
  <c r="G60" i="2"/>
  <c r="G61" i="2"/>
  <c r="G62" i="2"/>
  <c r="G64" i="2"/>
  <c r="G57" i="2" l="1"/>
  <c r="G52" i="2"/>
  <c r="G53" i="2"/>
  <c r="G54" i="2"/>
  <c r="G55" i="2"/>
  <c r="G50" i="2"/>
  <c r="G65" i="2" s="1"/>
  <c r="G29" i="2"/>
  <c r="G22" i="2"/>
  <c r="G23" i="2"/>
  <c r="G28" i="2" l="1"/>
  <c r="G27" i="2" l="1"/>
  <c r="G26" i="2" l="1"/>
  <c r="G25" i="2"/>
  <c r="G24" i="2"/>
  <c r="G44" i="2"/>
  <c r="G43" i="2" l="1"/>
  <c r="G42" i="2"/>
  <c r="G41" i="2" l="1"/>
  <c r="G12" i="2" l="1"/>
  <c r="G76" i="2" s="1"/>
  <c r="G30" i="2" l="1"/>
  <c r="G21" i="2"/>
  <c r="G40" i="2"/>
  <c r="G45" i="2" s="1"/>
  <c r="G71" i="2"/>
  <c r="G31" i="2" l="1"/>
  <c r="C94" i="2"/>
  <c r="C91" i="2"/>
  <c r="C92" i="2" l="1"/>
  <c r="G73" i="2"/>
  <c r="G74" i="2" s="1"/>
  <c r="G75" i="2" s="1"/>
  <c r="C90" i="2"/>
  <c r="C93" i="2"/>
  <c r="G77" i="2" l="1"/>
  <c r="D101" i="2"/>
  <c r="C95" i="2"/>
  <c r="C96" i="2" l="1"/>
  <c r="E101" i="2"/>
  <c r="C101" i="2"/>
  <c r="D90" i="2" l="1"/>
  <c r="D94" i="2"/>
  <c r="D93" i="2"/>
  <c r="D92" i="2"/>
  <c r="D95" i="2"/>
  <c r="D96" i="2" l="1"/>
</calcChain>
</file>

<file path=xl/sharedStrings.xml><?xml version="1.0" encoding="utf-8"?>
<sst xmlns="http://schemas.openxmlformats.org/spreadsheetml/2006/main" count="179" uniqueCount="122">
  <si>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</si>
  <si>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</si>
  <si>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</si>
  <si>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</si>
  <si>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</si>
  <si>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</si>
  <si>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</si>
  <si>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</si>
  <si>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</si>
  <si>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</si>
  <si>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</si>
  <si>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</si>
  <si>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</si>
  <si>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</si>
  <si>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</si>
  <si>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</si>
  <si>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</si>
  <si>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</si>
  <si>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</si>
  <si>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</si>
  <si>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</si>
  <si>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</si>
  <si>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</si>
  <si>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</si>
  <si>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</si>
  <si>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</si>
  <si>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</si>
  <si>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</si>
  <si>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</si>
  <si>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</si>
  <si>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</si>
  <si>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</si>
  <si>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</si>
  <si>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</si>
  <si>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</si>
  <si>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</si>
  <si>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</si>
  <si>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</si>
  <si>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</si>
  <si>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</si>
  <si>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</si>
  <si>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</si>
  <si>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</si>
  <si>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</si>
  <si>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</si>
  <si>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</si>
  <si>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</si>
  <si>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</si>
  <si>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</si>
  <si>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</si>
  <si>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</si>
  <si>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</si>
  <si>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</si>
  <si>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</si>
  <si>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</si>
  <si>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</si>
  <si>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</si>
  <si>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</si>
  <si>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</si>
  <si>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</si>
  <si>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</si>
  <si>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</si>
  <si>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</si>
  <si>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</si>
  <si>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</si>
  <si>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</si>
  <si>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</si>
  <si>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</si>
  <si>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</si>
  <si>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Cosecha</t>
  </si>
  <si>
    <t>Vega Modelo</t>
  </si>
  <si>
    <t>HELADA-LLUVIA EXTEMPORANEA-GRANIZO</t>
  </si>
  <si>
    <t>FRUTILLA</t>
  </si>
  <si>
    <t>RENDIMIENTO (kilos/há)</t>
  </si>
  <si>
    <t>Plantacion</t>
  </si>
  <si>
    <t>Riego</t>
  </si>
  <si>
    <t xml:space="preserve">Albion </t>
  </si>
  <si>
    <t>Mayo</t>
  </si>
  <si>
    <t>Agosto</t>
  </si>
  <si>
    <t>Septiembre</t>
  </si>
  <si>
    <t>Diciembre-Abril</t>
  </si>
  <si>
    <t>Confeccion de camellon</t>
  </si>
  <si>
    <t>Postura de polines</t>
  </si>
  <si>
    <t>Fertilizacion NPK</t>
  </si>
  <si>
    <t>Septiembre-abril</t>
  </si>
  <si>
    <t>Control de malezas</t>
  </si>
  <si>
    <t>Instalacion del Riego</t>
  </si>
  <si>
    <t xml:space="preserve">Control de plagas </t>
  </si>
  <si>
    <t>Labores de poda</t>
  </si>
  <si>
    <t>Septiembre-Octubre</t>
  </si>
  <si>
    <t>Noviembre-Marzo</t>
  </si>
  <si>
    <t>Septiembre-Marzo</t>
  </si>
  <si>
    <t>Anual</t>
  </si>
  <si>
    <t>Junio-Julio-Agosto</t>
  </si>
  <si>
    <t>Aradura de los camellones</t>
  </si>
  <si>
    <t>Rastrajes</t>
  </si>
  <si>
    <t>Subsolado</t>
  </si>
  <si>
    <t>Labores de suelo entrehileras</t>
  </si>
  <si>
    <t>Aplicación agroquimicos</t>
  </si>
  <si>
    <t>Mayo-Junio</t>
  </si>
  <si>
    <t>Plantas de frutillas</t>
  </si>
  <si>
    <t>Semillas</t>
  </si>
  <si>
    <t>Fertilizantes</t>
  </si>
  <si>
    <t>Ultrasol desarrollo</t>
  </si>
  <si>
    <t>Ultrasol produccion</t>
  </si>
  <si>
    <t>Ultrasol inicial</t>
  </si>
  <si>
    <t>Aminoquelant Ca</t>
  </si>
  <si>
    <t>Lt</t>
  </si>
  <si>
    <t>Octubre- Noviembre</t>
  </si>
  <si>
    <t>Octubre-Marzo</t>
  </si>
  <si>
    <t>Herbicidas</t>
  </si>
  <si>
    <t>Fungicida</t>
  </si>
  <si>
    <t>Phyton 27</t>
  </si>
  <si>
    <t>Amistar 50 WG</t>
  </si>
  <si>
    <t>Farmon</t>
  </si>
  <si>
    <t>Insecticida</t>
  </si>
  <si>
    <t>Karate Zeon</t>
  </si>
  <si>
    <t>Enero</t>
  </si>
  <si>
    <t>Iprodiona 500 WP</t>
  </si>
  <si>
    <t>LAUTARO</t>
  </si>
  <si>
    <t>LAUTARO - PERQUENCO</t>
  </si>
  <si>
    <t>Analisis fisico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</si>
</sst>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49" fontId="2" fillId="3" borderId="41" xfId="0" applyNumberFormat="1" applyFont="1" applyFill="1" applyBorder="1" applyAlignment="1">
      <alignment vertical="center"/>
    </xf>
    <xf numFmtId="0" fontId="2" fillId="3" borderId="41" xfId="0" applyFont="1" applyFill="1" applyBorder="1" applyAlignment="1">
      <alignment horizontal="center"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50" xfId="0" applyFont="1" applyFill="1" applyBorder="1" applyAlignment="1"/>
    <xf numFmtId="0" fontId="1" fillId="2" borderId="51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2" xfId="0" applyNumberFormat="1" applyFont="1" applyFill="1" applyBorder="1" applyAlignment="1">
      <alignment vertical="center"/>
    </xf>
    <xf numFmtId="0" fontId="6" fillId="5" borderId="53" xfId="0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3" borderId="55" xfId="0" applyNumberFormat="1" applyFont="1" applyFill="1" applyBorder="1" applyAlignment="1">
      <alignment vertical="center"/>
    </xf>
    <xf numFmtId="164" fontId="6" fillId="3" borderId="56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0" fontId="6" fillId="5" borderId="58" xfId="0" applyFont="1" applyFill="1" applyBorder="1" applyAlignment="1">
      <alignment vertical="center"/>
    </xf>
    <xf numFmtId="164" fontId="6" fillId="5" borderId="59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right"/>
    </xf>
    <xf numFmtId="0" fontId="1" fillId="2" borderId="51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0" fontId="2" fillId="3" borderId="62" xfId="0" applyFont="1" applyFill="1" applyBorder="1" applyAlignment="1">
      <alignment vertical="center"/>
    </xf>
    <xf numFmtId="3" fontId="2" fillId="3" borderId="62" xfId="0" applyNumberFormat="1" applyFont="1" applyFill="1" applyBorder="1" applyAlignment="1">
      <alignment horizontal="right" vertical="center"/>
    </xf>
    <xf numFmtId="3" fontId="7" fillId="9" borderId="41" xfId="0" applyNumberFormat="1" applyFont="1" applyFill="1" applyBorder="1" applyAlignment="1">
      <alignment horizontal="left"/>
    </xf>
    <xf numFmtId="0" fontId="1" fillId="2" borderId="63" xfId="0" applyFont="1" applyFill="1" applyBorder="1" applyAlignment="1"/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8" fillId="9" borderId="41" xfId="2" applyNumberFormat="1" applyFont="1" applyFill="1" applyBorder="1" applyAlignment="1">
      <alignment horizontal="center"/>
    </xf>
    <xf numFmtId="3" fontId="7" fillId="9" borderId="41" xfId="0" applyNumberFormat="1" applyFont="1" applyFill="1" applyBorder="1" applyProtection="1">
      <protection hidden="1"/>
    </xf>
    <xf numFmtId="2" fontId="8" fillId="9" borderId="41" xfId="2" applyNumberFormat="1" applyFont="1" applyFill="1" applyBorder="1" applyAlignment="1">
      <alignment horizontal="center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Alignment="1">
      <alignment horizontal="center" vertical="center"/>
    </xf>
    <xf numFmtId="2" fontId="7" fillId="9" borderId="41" xfId="2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right" vertic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 vertical="center"/>
    </xf>
    <xf numFmtId="49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center" vertical="center"/>
    </xf>
    <xf numFmtId="3" fontId="1" fillId="9" borderId="41" xfId="0" applyNumberFormat="1" applyFont="1" applyFill="1" applyBorder="1" applyAlignment="1">
      <alignment horizontal="right"/>
    </xf>
    <xf numFmtId="49" fontId="6" fillId="9" borderId="41" xfId="0" applyNumberFormat="1" applyFont="1" applyFill="1" applyBorder="1" applyAlignment="1">
      <alignment horizontal="center" vertical="center" wrapText="1"/>
    </xf>
    <xf numFmtId="49" fontId="6" fillId="9" borderId="41" xfId="0" applyNumberFormat="1" applyFont="1" applyFill="1" applyBorder="1" applyAlignment="1">
      <alignment horizontal="right" vertical="center" wrapText="1"/>
    </xf>
    <xf numFmtId="0" fontId="0" fillId="9" borderId="19" xfId="0" applyFont="1" applyFill="1" applyBorder="1" applyAlignment="1"/>
    <xf numFmtId="0" fontId="0" fillId="9" borderId="0" xfId="0" applyFont="1" applyFill="1" applyAlignment="1"/>
    <xf numFmtId="3" fontId="13" fillId="9" borderId="41" xfId="0" applyNumberFormat="1" applyFont="1" applyFill="1" applyBorder="1" applyAlignment="1">
      <alignment horizontal="justify" vertical="top" wrapText="1"/>
    </xf>
    <xf numFmtId="3" fontId="14" fillId="9" borderId="41" xfId="0" applyNumberFormat="1" applyFont="1" applyFill="1" applyBorder="1" applyAlignment="1">
      <alignment horizontal="lef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0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0" xfId="0" applyFont="1" applyFill="1" applyBorder="1" applyAlignment="1"/>
    <xf numFmtId="0" fontId="7" fillId="9" borderId="41" xfId="0" applyFont="1" applyFill="1" applyBorder="1" applyAlignment="1">
      <alignment horizontal="center" vertical="center"/>
    </xf>
    <xf numFmtId="1" fontId="1" fillId="9" borderId="64" xfId="0" applyNumberFormat="1" applyFont="1" applyFill="1" applyBorder="1" applyAlignment="1">
      <alignment horizontal="center" vertical="top" wrapText="1"/>
    </xf>
    <xf numFmtId="0" fontId="8" fillId="9" borderId="48" xfId="0" applyFont="1" applyFill="1" applyBorder="1" applyAlignment="1">
      <alignment horizontal="center"/>
    </xf>
    <xf numFmtId="1" fontId="8" fillId="9" borderId="48" xfId="0" applyNumberFormat="1" applyFont="1" applyFill="1" applyBorder="1" applyAlignment="1">
      <alignment horizontal="center" vertical="top" wrapText="1"/>
    </xf>
    <xf numFmtId="17" fontId="8" fillId="0" borderId="49" xfId="1" applyNumberFormat="1" applyFont="1" applyBorder="1" applyAlignment="1">
      <alignment horizontal="center" vertical="center"/>
    </xf>
    <xf numFmtId="168" fontId="1" fillId="9" borderId="41" xfId="3" applyNumberFormat="1" applyFont="1" applyFill="1" applyBorder="1" applyAlignment="1">
      <alignment horizontal="center" vertical="top" wrapText="1"/>
    </xf>
    <xf numFmtId="17" fontId="1" fillId="9" borderId="41" xfId="0" applyNumberFormat="1" applyFont="1" applyFill="1" applyBorder="1" applyAlignment="1">
      <alignment horizontal="center" vertical="top" wrapText="1"/>
    </xf>
    <xf numFmtId="168" fontId="1" fillId="9" borderId="41" xfId="3" applyNumberFormat="1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right"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3173</xdr:colOff>
      <xdr:row>0</xdr:row>
      <xdr:rowOff>92217</xdr:rowOff>
    </xdr:from>
    <xdr:to>
      <xdr:col>7</xdr:col>
      <xdr:colOff>0</xdr:colOff>
      <xdr:row>7</xdr:row>
      <xdr:rowOff>141598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6" y="92217"/>
          <a:ext cx="7053264" cy="13828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103"/>
  <sheetViews>
    <sheetView showGridLines="0" tabSelected="1" zoomScaleNormal="100" workbookViewId="0">
      <selection activeCell="M68" sqref="M6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35.2851562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8" width="10.85546875" style="1" customWidth="1"/>
  </cols>
  <sheetData>
    <row r="1" spans="1:248" ht="15" customHeight="1" x14ac:dyDescent="0.25">
      <c r="A1" s="2"/>
      <c r="B1" s="2"/>
      <c r="C1" s="2"/>
      <c r="D1" s="2"/>
      <c r="E1" s="2"/>
      <c r="F1" s="2"/>
      <c r="G1" s="9"/>
    </row>
    <row r="2" spans="1:248" ht="15" customHeight="1" x14ac:dyDescent="0.25">
      <c r="A2" s="2"/>
      <c r="B2" s="2"/>
      <c r="C2" s="2"/>
      <c r="D2" s="2"/>
      <c r="E2" s="2"/>
      <c r="F2" s="2"/>
      <c r="G2" s="9"/>
    </row>
    <row r="3" spans="1:248" ht="15" customHeight="1" x14ac:dyDescent="0.25">
      <c r="A3" s="2"/>
      <c r="B3" s="2"/>
      <c r="C3" s="2"/>
      <c r="D3" s="2"/>
      <c r="E3" s="2"/>
      <c r="F3" s="2"/>
      <c r="G3" s="9"/>
    </row>
    <row r="4" spans="1:248" ht="15" customHeight="1" x14ac:dyDescent="0.25">
      <c r="A4" s="2"/>
      <c r="B4" s="2"/>
      <c r="C4" s="2"/>
      <c r="D4" s="2"/>
      <c r="E4" s="2"/>
      <c r="F4" s="2"/>
      <c r="G4" s="9"/>
    </row>
    <row r="5" spans="1:248" ht="15" customHeight="1" x14ac:dyDescent="0.25">
      <c r="A5" s="2"/>
      <c r="B5" s="2"/>
      <c r="C5" s="2"/>
      <c r="D5" s="2"/>
      <c r="E5" s="2"/>
      <c r="F5" s="2"/>
      <c r="G5" s="9"/>
    </row>
    <row r="6" spans="1:248" ht="15" customHeight="1" x14ac:dyDescent="0.25">
      <c r="A6" s="2"/>
      <c r="B6" s="2"/>
      <c r="C6" s="2"/>
      <c r="D6" s="2"/>
      <c r="E6" s="2"/>
      <c r="F6" s="2"/>
      <c r="G6" s="9"/>
    </row>
    <row r="7" spans="1:248" ht="15" customHeight="1" x14ac:dyDescent="0.25">
      <c r="A7" s="2"/>
      <c r="B7" s="2"/>
      <c r="C7" s="2"/>
      <c r="D7" s="2"/>
      <c r="E7" s="2"/>
      <c r="F7" s="2"/>
      <c r="G7" s="9"/>
    </row>
    <row r="8" spans="1:248" ht="15" customHeight="1" x14ac:dyDescent="0.25">
      <c r="A8" s="2"/>
      <c r="B8" s="92"/>
      <c r="C8" s="92"/>
      <c r="D8" s="2"/>
      <c r="E8" s="3"/>
      <c r="F8" s="3"/>
      <c r="G8" s="108"/>
    </row>
    <row r="9" spans="1:248" ht="12.75" customHeight="1" x14ac:dyDescent="0.25">
      <c r="A9" s="8"/>
      <c r="B9" s="94" t="s">
        <v>0</v>
      </c>
      <c r="C9" s="163" t="s">
        <v>72</v>
      </c>
      <c r="D9" s="123"/>
      <c r="E9" s="157" t="s">
        <v>73</v>
      </c>
      <c r="F9" s="158"/>
      <c r="G9" s="168">
        <v>28000</v>
      </c>
    </row>
    <row r="10" spans="1:248" ht="15" x14ac:dyDescent="0.25">
      <c r="A10" s="8"/>
      <c r="B10" s="95" t="s">
        <v>1</v>
      </c>
      <c r="C10" s="164" t="s">
        <v>76</v>
      </c>
      <c r="D10" s="14"/>
      <c r="E10" s="159" t="s">
        <v>2</v>
      </c>
      <c r="F10" s="160"/>
      <c r="G10" s="169" t="s">
        <v>80</v>
      </c>
    </row>
    <row r="11" spans="1:248" ht="15" x14ac:dyDescent="0.25">
      <c r="A11" s="8"/>
      <c r="B11" s="95" t="s">
        <v>3</v>
      </c>
      <c r="C11" s="165" t="s">
        <v>52</v>
      </c>
      <c r="D11" s="14"/>
      <c r="E11" s="159" t="s">
        <v>67</v>
      </c>
      <c r="F11" s="160"/>
      <c r="G11" s="170">
        <v>800</v>
      </c>
    </row>
    <row r="12" spans="1:248" ht="15" x14ac:dyDescent="0.25">
      <c r="A12" s="8"/>
      <c r="B12" s="95" t="s">
        <v>4</v>
      </c>
      <c r="C12" s="165" t="s">
        <v>53</v>
      </c>
      <c r="D12" s="14"/>
      <c r="E12" s="115" t="s">
        <v>5</v>
      </c>
      <c r="F12" s="116"/>
      <c r="G12" s="170">
        <f>G9*G11</f>
        <v>22400000</v>
      </c>
    </row>
    <row r="13" spans="1:248" ht="11.25" customHeight="1" x14ac:dyDescent="0.25">
      <c r="A13" s="8"/>
      <c r="B13" s="95" t="s">
        <v>6</v>
      </c>
      <c r="C13" s="165" t="s">
        <v>119</v>
      </c>
      <c r="D13" s="14"/>
      <c r="E13" s="159" t="s">
        <v>7</v>
      </c>
      <c r="F13" s="160"/>
      <c r="G13" s="140" t="s">
        <v>70</v>
      </c>
    </row>
    <row r="14" spans="1:248" ht="25.5" x14ac:dyDescent="0.25">
      <c r="A14" s="8"/>
      <c r="B14" s="95" t="s">
        <v>8</v>
      </c>
      <c r="C14" s="166" t="s">
        <v>120</v>
      </c>
      <c r="D14" s="14"/>
      <c r="E14" s="159" t="s">
        <v>9</v>
      </c>
      <c r="F14" s="160"/>
      <c r="G14" s="125"/>
    </row>
    <row r="15" spans="1:248" ht="38.25" x14ac:dyDescent="0.25">
      <c r="A15" s="8"/>
      <c r="B15" s="95" t="s">
        <v>10</v>
      </c>
      <c r="C15" s="167">
        <v>44958</v>
      </c>
      <c r="D15" s="14"/>
      <c r="E15" s="161" t="s">
        <v>11</v>
      </c>
      <c r="F15" s="162"/>
      <c r="G15" s="171" t="s">
        <v>71</v>
      </c>
      <c r="IN15"/>
    </row>
    <row r="16" spans="1:248" ht="12" customHeight="1" x14ac:dyDescent="0.25">
      <c r="A16" s="2"/>
      <c r="B16" s="93"/>
      <c r="C16" s="15"/>
      <c r="D16" s="16"/>
      <c r="E16" s="17"/>
      <c r="F16" s="17"/>
      <c r="G16" s="109"/>
    </row>
    <row r="17" spans="1:7" ht="12" customHeight="1" x14ac:dyDescent="0.25">
      <c r="A17" s="5"/>
      <c r="B17" s="150" t="s">
        <v>12</v>
      </c>
      <c r="C17" s="151"/>
      <c r="D17" s="151"/>
      <c r="E17" s="151"/>
      <c r="F17" s="151"/>
      <c r="G17" s="151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24" t="s">
        <v>81</v>
      </c>
      <c r="C21" s="125" t="s">
        <v>57</v>
      </c>
      <c r="D21" s="126">
        <v>2.5</v>
      </c>
      <c r="E21" s="125" t="s">
        <v>78</v>
      </c>
      <c r="F21" s="125">
        <v>20000</v>
      </c>
      <c r="G21" s="127">
        <f t="shared" ref="G21:G30" si="0">D21*F21</f>
        <v>50000</v>
      </c>
    </row>
    <row r="22" spans="1:7" ht="12" customHeight="1" x14ac:dyDescent="0.25">
      <c r="A22" s="5"/>
      <c r="B22" s="124" t="s">
        <v>74</v>
      </c>
      <c r="C22" s="125" t="s">
        <v>57</v>
      </c>
      <c r="D22" s="126">
        <v>10</v>
      </c>
      <c r="E22" s="125" t="s">
        <v>78</v>
      </c>
      <c r="F22" s="125">
        <v>20000</v>
      </c>
      <c r="G22" s="127">
        <f t="shared" si="0"/>
        <v>200000</v>
      </c>
    </row>
    <row r="23" spans="1:7" ht="12" customHeight="1" x14ac:dyDescent="0.25">
      <c r="A23" s="5"/>
      <c r="B23" s="124" t="s">
        <v>82</v>
      </c>
      <c r="C23" s="125" t="s">
        <v>57</v>
      </c>
      <c r="D23" s="126">
        <v>2.5</v>
      </c>
      <c r="E23" s="125" t="s">
        <v>78</v>
      </c>
      <c r="F23" s="125">
        <v>20000</v>
      </c>
      <c r="G23" s="127">
        <f t="shared" si="0"/>
        <v>50000</v>
      </c>
    </row>
    <row r="24" spans="1:7" ht="12" customHeight="1" x14ac:dyDescent="0.25">
      <c r="A24" s="8"/>
      <c r="B24" s="128" t="s">
        <v>83</v>
      </c>
      <c r="C24" s="125" t="s">
        <v>57</v>
      </c>
      <c r="D24" s="126">
        <v>6</v>
      </c>
      <c r="E24" s="125" t="s">
        <v>84</v>
      </c>
      <c r="F24" s="125">
        <v>20000</v>
      </c>
      <c r="G24" s="127">
        <f t="shared" si="0"/>
        <v>120000</v>
      </c>
    </row>
    <row r="25" spans="1:7" ht="12" customHeight="1" x14ac:dyDescent="0.25">
      <c r="A25" s="8"/>
      <c r="B25" s="128" t="s">
        <v>85</v>
      </c>
      <c r="C25" s="125" t="s">
        <v>57</v>
      </c>
      <c r="D25" s="126">
        <v>5</v>
      </c>
      <c r="E25" s="125" t="s">
        <v>89</v>
      </c>
      <c r="F25" s="125">
        <v>20000</v>
      </c>
      <c r="G25" s="127">
        <f t="shared" si="0"/>
        <v>100000</v>
      </c>
    </row>
    <row r="26" spans="1:7" ht="12" customHeight="1" x14ac:dyDescent="0.25">
      <c r="A26" s="8"/>
      <c r="B26" s="128" t="s">
        <v>86</v>
      </c>
      <c r="C26" s="125" t="s">
        <v>57</v>
      </c>
      <c r="D26" s="126">
        <v>10</v>
      </c>
      <c r="E26" s="125" t="s">
        <v>90</v>
      </c>
      <c r="F26" s="125">
        <v>20000</v>
      </c>
      <c r="G26" s="127">
        <f t="shared" si="0"/>
        <v>200000</v>
      </c>
    </row>
    <row r="27" spans="1:7" ht="12" customHeight="1" x14ac:dyDescent="0.25">
      <c r="A27" s="8"/>
      <c r="B27" s="128" t="s">
        <v>75</v>
      </c>
      <c r="C27" s="125" t="s">
        <v>57</v>
      </c>
      <c r="D27" s="126">
        <v>36</v>
      </c>
      <c r="E27" s="125" t="s">
        <v>91</v>
      </c>
      <c r="F27" s="125">
        <v>20000</v>
      </c>
      <c r="G27" s="127">
        <f t="shared" si="0"/>
        <v>720000</v>
      </c>
    </row>
    <row r="28" spans="1:7" ht="12" customHeight="1" x14ac:dyDescent="0.25">
      <c r="A28" s="8"/>
      <c r="B28" s="128" t="s">
        <v>87</v>
      </c>
      <c r="C28" s="125" t="s">
        <v>57</v>
      </c>
      <c r="D28" s="126">
        <v>6</v>
      </c>
      <c r="E28" s="125" t="s">
        <v>92</v>
      </c>
      <c r="F28" s="125">
        <v>20000</v>
      </c>
      <c r="G28" s="127">
        <f t="shared" si="0"/>
        <v>120000</v>
      </c>
    </row>
    <row r="29" spans="1:7" ht="12" customHeight="1" x14ac:dyDescent="0.25">
      <c r="A29" s="8"/>
      <c r="B29" s="128" t="s">
        <v>88</v>
      </c>
      <c r="C29" s="125" t="s">
        <v>57</v>
      </c>
      <c r="D29" s="126">
        <v>6</v>
      </c>
      <c r="E29" s="125" t="s">
        <v>93</v>
      </c>
      <c r="F29" s="125">
        <v>20000</v>
      </c>
      <c r="G29" s="127">
        <f t="shared" si="0"/>
        <v>120000</v>
      </c>
    </row>
    <row r="30" spans="1:7" ht="12" customHeight="1" x14ac:dyDescent="0.25">
      <c r="A30" s="8"/>
      <c r="B30" s="128" t="s">
        <v>69</v>
      </c>
      <c r="C30" s="125" t="s">
        <v>57</v>
      </c>
      <c r="D30" s="129">
        <v>120</v>
      </c>
      <c r="E30" s="125" t="s">
        <v>80</v>
      </c>
      <c r="F30" s="125">
        <v>20000</v>
      </c>
      <c r="G30" s="127">
        <f t="shared" si="0"/>
        <v>2400000</v>
      </c>
    </row>
    <row r="31" spans="1:7" ht="12.75" customHeight="1" x14ac:dyDescent="0.25">
      <c r="A31" s="8"/>
      <c r="B31" s="111" t="s">
        <v>20</v>
      </c>
      <c r="C31" s="112"/>
      <c r="D31" s="113"/>
      <c r="E31" s="113"/>
      <c r="F31" s="113"/>
      <c r="G31" s="114">
        <f>SUM(G21:G30)</f>
        <v>4080000</v>
      </c>
    </row>
    <row r="32" spans="1:7" ht="12" customHeight="1" x14ac:dyDescent="0.25">
      <c r="A32" s="5"/>
      <c r="B32" s="18"/>
      <c r="C32" s="20"/>
      <c r="D32" s="20"/>
      <c r="E32" s="20"/>
      <c r="F32" s="27"/>
      <c r="G32" s="28"/>
    </row>
    <row r="33" spans="1:8" ht="12" customHeight="1" x14ac:dyDescent="0.25">
      <c r="A33" s="2"/>
      <c r="B33" s="29" t="s">
        <v>21</v>
      </c>
      <c r="C33" s="30"/>
      <c r="D33" s="31"/>
      <c r="E33" s="31"/>
      <c r="F33" s="32"/>
      <c r="G33" s="33"/>
    </row>
    <row r="34" spans="1:8" ht="24" customHeight="1" x14ac:dyDescent="0.25">
      <c r="A34" s="4"/>
      <c r="B34" s="34" t="s">
        <v>14</v>
      </c>
      <c r="C34" s="35" t="s">
        <v>15</v>
      </c>
      <c r="D34" s="35" t="s">
        <v>16</v>
      </c>
      <c r="E34" s="26" t="s">
        <v>17</v>
      </c>
      <c r="F34" s="35" t="s">
        <v>18</v>
      </c>
      <c r="G34" s="34" t="s">
        <v>19</v>
      </c>
    </row>
    <row r="35" spans="1:8" ht="12" customHeight="1" x14ac:dyDescent="0.25">
      <c r="A35" s="4"/>
      <c r="B35" s="36"/>
      <c r="C35" s="37"/>
      <c r="D35" s="37"/>
      <c r="E35" s="37"/>
      <c r="F35" s="38"/>
      <c r="G35" s="39"/>
    </row>
    <row r="36" spans="1:8" ht="12" customHeight="1" x14ac:dyDescent="0.25">
      <c r="A36" s="4"/>
      <c r="B36" s="6" t="s">
        <v>22</v>
      </c>
      <c r="C36" s="7"/>
      <c r="D36" s="7"/>
      <c r="E36" s="7"/>
      <c r="F36" s="40"/>
      <c r="G36" s="12"/>
    </row>
    <row r="37" spans="1:8" ht="12" customHeight="1" x14ac:dyDescent="0.25">
      <c r="A37" s="4"/>
      <c r="B37" s="41"/>
      <c r="C37" s="42"/>
      <c r="D37" s="42"/>
      <c r="E37" s="42"/>
      <c r="F37" s="43"/>
      <c r="G37" s="44"/>
    </row>
    <row r="38" spans="1:8" ht="12" customHeight="1" x14ac:dyDescent="0.25">
      <c r="A38" s="2"/>
      <c r="B38" s="29" t="s">
        <v>23</v>
      </c>
      <c r="C38" s="30"/>
      <c r="D38" s="31"/>
      <c r="E38" s="31"/>
      <c r="F38" s="32"/>
      <c r="G38" s="33"/>
    </row>
    <row r="39" spans="1:8" ht="26.25" customHeight="1" x14ac:dyDescent="0.25">
      <c r="A39" s="4"/>
      <c r="B39" s="56" t="s">
        <v>14</v>
      </c>
      <c r="C39" s="56" t="s">
        <v>15</v>
      </c>
      <c r="D39" s="45" t="s">
        <v>16</v>
      </c>
      <c r="E39" s="26" t="s">
        <v>17</v>
      </c>
      <c r="F39" s="46" t="s">
        <v>18</v>
      </c>
      <c r="G39" s="45" t="s">
        <v>19</v>
      </c>
    </row>
    <row r="40" spans="1:8" ht="12.75" customHeight="1" x14ac:dyDescent="0.25">
      <c r="A40" s="5"/>
      <c r="B40" s="124" t="s">
        <v>96</v>
      </c>
      <c r="C40" s="125" t="s">
        <v>61</v>
      </c>
      <c r="D40" s="131">
        <v>0.1</v>
      </c>
      <c r="E40" s="125" t="s">
        <v>78</v>
      </c>
      <c r="F40" s="125">
        <v>160000</v>
      </c>
      <c r="G40" s="130">
        <f t="shared" ref="G40:G43" si="1">D40*F40</f>
        <v>16000</v>
      </c>
      <c r="H40" s="110"/>
    </row>
    <row r="41" spans="1:8" ht="12.75" customHeight="1" x14ac:dyDescent="0.25">
      <c r="A41" s="5"/>
      <c r="B41" s="122" t="s">
        <v>94</v>
      </c>
      <c r="C41" s="125" t="s">
        <v>61</v>
      </c>
      <c r="D41" s="131">
        <v>0.2</v>
      </c>
      <c r="E41" s="125" t="s">
        <v>78</v>
      </c>
      <c r="F41" s="125">
        <v>400000</v>
      </c>
      <c r="G41" s="130">
        <f t="shared" si="1"/>
        <v>80000</v>
      </c>
      <c r="H41" s="110"/>
    </row>
    <row r="42" spans="1:8" ht="12.75" customHeight="1" x14ac:dyDescent="0.25">
      <c r="A42" s="8"/>
      <c r="B42" s="124" t="s">
        <v>95</v>
      </c>
      <c r="C42" s="125" t="s">
        <v>61</v>
      </c>
      <c r="D42" s="131">
        <v>0.4</v>
      </c>
      <c r="E42" s="125" t="s">
        <v>78</v>
      </c>
      <c r="F42" s="125">
        <v>160000</v>
      </c>
      <c r="G42" s="130">
        <f t="shared" si="1"/>
        <v>64000</v>
      </c>
      <c r="H42" s="110"/>
    </row>
    <row r="43" spans="1:8" ht="12.75" customHeight="1" x14ac:dyDescent="0.25">
      <c r="A43" s="8"/>
      <c r="B43" s="124" t="s">
        <v>97</v>
      </c>
      <c r="C43" s="125" t="s">
        <v>61</v>
      </c>
      <c r="D43" s="131">
        <v>0.1</v>
      </c>
      <c r="E43" s="125" t="s">
        <v>99</v>
      </c>
      <c r="F43" s="125">
        <v>150000</v>
      </c>
      <c r="G43" s="130">
        <f t="shared" si="1"/>
        <v>15000</v>
      </c>
      <c r="H43" s="110"/>
    </row>
    <row r="44" spans="1:8" ht="12.75" customHeight="1" x14ac:dyDescent="0.25">
      <c r="A44" s="8"/>
      <c r="B44" s="132" t="s">
        <v>98</v>
      </c>
      <c r="C44" s="133" t="s">
        <v>61</v>
      </c>
      <c r="D44" s="134">
        <v>0.9</v>
      </c>
      <c r="E44" s="133" t="s">
        <v>92</v>
      </c>
      <c r="F44" s="133">
        <v>160000</v>
      </c>
      <c r="G44" s="132">
        <f>D44*F44</f>
        <v>144000</v>
      </c>
      <c r="H44" s="110"/>
    </row>
    <row r="45" spans="1:8" ht="12.75" customHeight="1" x14ac:dyDescent="0.25">
      <c r="A45" s="8"/>
      <c r="B45" s="117" t="s">
        <v>24</v>
      </c>
      <c r="C45" s="118"/>
      <c r="D45" s="119"/>
      <c r="E45" s="119"/>
      <c r="F45" s="119"/>
      <c r="G45" s="121">
        <f>SUM(G40:G44)</f>
        <v>319000</v>
      </c>
    </row>
    <row r="46" spans="1:8" ht="12" customHeight="1" x14ac:dyDescent="0.25">
      <c r="A46" s="4"/>
      <c r="B46" s="41"/>
      <c r="C46" s="42"/>
      <c r="D46" s="42"/>
      <c r="E46" s="42"/>
      <c r="F46" s="43"/>
      <c r="G46" s="44"/>
    </row>
    <row r="47" spans="1:8" ht="12" customHeight="1" x14ac:dyDescent="0.25">
      <c r="A47" s="2"/>
      <c r="B47" s="29" t="s">
        <v>25</v>
      </c>
      <c r="C47" s="30"/>
      <c r="D47" s="31"/>
      <c r="E47" s="31"/>
      <c r="F47" s="32"/>
      <c r="G47" s="33"/>
    </row>
    <row r="48" spans="1:8" ht="24" customHeight="1" x14ac:dyDescent="0.25">
      <c r="A48" s="4"/>
      <c r="B48" s="47" t="s">
        <v>26</v>
      </c>
      <c r="C48" s="47" t="s">
        <v>27</v>
      </c>
      <c r="D48" s="47" t="s">
        <v>28</v>
      </c>
      <c r="E48" s="47"/>
      <c r="F48" s="47" t="s">
        <v>18</v>
      </c>
      <c r="G48" s="48" t="s">
        <v>19</v>
      </c>
    </row>
    <row r="49" spans="1:248" s="147" customFormat="1" ht="12" customHeight="1" x14ac:dyDescent="0.25">
      <c r="A49" s="146"/>
      <c r="B49" s="148" t="s">
        <v>101</v>
      </c>
      <c r="C49" s="144"/>
      <c r="D49" s="144"/>
      <c r="E49" s="144"/>
      <c r="F49" s="144"/>
      <c r="G49" s="145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10"/>
      <c r="EL49" s="110"/>
      <c r="EM49" s="110"/>
      <c r="EN49" s="110"/>
      <c r="EO49" s="110"/>
      <c r="EP49" s="110"/>
      <c r="EQ49" s="110"/>
      <c r="ER49" s="110"/>
      <c r="ES49" s="110"/>
      <c r="ET49" s="110"/>
      <c r="EU49" s="110"/>
      <c r="EV49" s="110"/>
      <c r="EW49" s="110"/>
      <c r="EX49" s="110"/>
      <c r="EY49" s="110"/>
      <c r="EZ49" s="110"/>
      <c r="FA49" s="110"/>
      <c r="FB49" s="110"/>
      <c r="FC49" s="110"/>
      <c r="FD49" s="110"/>
      <c r="FE49" s="110"/>
      <c r="FF49" s="110"/>
      <c r="FG49" s="110"/>
      <c r="FH49" s="110"/>
      <c r="FI49" s="110"/>
      <c r="FJ49" s="110"/>
      <c r="FK49" s="110"/>
      <c r="FL49" s="110"/>
      <c r="FM49" s="110"/>
      <c r="FN49" s="110"/>
      <c r="FO49" s="110"/>
      <c r="FP49" s="110"/>
      <c r="FQ49" s="110"/>
      <c r="FR49" s="110"/>
      <c r="FS49" s="110"/>
      <c r="FT49" s="110"/>
      <c r="FU49" s="110"/>
      <c r="FV49" s="110"/>
      <c r="FW49" s="110"/>
      <c r="FX49" s="110"/>
      <c r="FY49" s="110"/>
      <c r="FZ49" s="110"/>
      <c r="GA49" s="110"/>
      <c r="GB49" s="110"/>
      <c r="GC49" s="110"/>
      <c r="GD49" s="110"/>
      <c r="GE49" s="110"/>
      <c r="GF49" s="110"/>
      <c r="GG49" s="110"/>
      <c r="GH49" s="110"/>
      <c r="GI49" s="110"/>
      <c r="GJ49" s="110"/>
      <c r="GK49" s="110"/>
      <c r="GL49" s="110"/>
      <c r="GM49" s="110"/>
      <c r="GN49" s="110"/>
      <c r="GO49" s="110"/>
      <c r="GP49" s="110"/>
      <c r="GQ49" s="110"/>
      <c r="GR49" s="110"/>
      <c r="GS49" s="110"/>
      <c r="GT49" s="110"/>
      <c r="GU49" s="110"/>
      <c r="GV49" s="110"/>
      <c r="GW49" s="110"/>
      <c r="GX49" s="110"/>
      <c r="GY49" s="110"/>
      <c r="GZ49" s="110"/>
      <c r="HA49" s="110"/>
      <c r="HB49" s="110"/>
      <c r="HC49" s="110"/>
      <c r="HD49" s="110"/>
      <c r="HE49" s="110"/>
      <c r="HF49" s="110"/>
      <c r="HG49" s="110"/>
      <c r="HH49" s="110"/>
      <c r="HI49" s="110"/>
      <c r="HJ49" s="110"/>
      <c r="HK49" s="110"/>
      <c r="HL49" s="110"/>
      <c r="HM49" s="110"/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</row>
    <row r="50" spans="1:248" s="147" customFormat="1" ht="12" customHeight="1" x14ac:dyDescent="0.25">
      <c r="A50" s="146"/>
      <c r="B50" s="135" t="s">
        <v>100</v>
      </c>
      <c r="C50" s="136" t="s">
        <v>62</v>
      </c>
      <c r="D50" s="136">
        <v>40000</v>
      </c>
      <c r="E50" s="136" t="s">
        <v>78</v>
      </c>
      <c r="F50" s="136">
        <v>250</v>
      </c>
      <c r="G50" s="172">
        <f>D50*F50</f>
        <v>10000000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110"/>
      <c r="BO50" s="110"/>
      <c r="BP50" s="110"/>
      <c r="BQ50" s="110"/>
      <c r="BR50" s="110"/>
      <c r="BS50" s="110"/>
      <c r="BT50" s="110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0"/>
      <c r="DW50" s="110"/>
      <c r="DX50" s="110"/>
      <c r="DY50" s="110"/>
      <c r="DZ50" s="110"/>
      <c r="EA50" s="110"/>
      <c r="EB50" s="110"/>
      <c r="EC50" s="110"/>
      <c r="ED50" s="110"/>
      <c r="EE50" s="110"/>
      <c r="EF50" s="110"/>
      <c r="EG50" s="110"/>
      <c r="EH50" s="110"/>
      <c r="EI50" s="110"/>
      <c r="EJ50" s="110"/>
      <c r="EK50" s="110"/>
      <c r="EL50" s="110"/>
      <c r="EM50" s="110"/>
      <c r="EN50" s="110"/>
      <c r="EO50" s="110"/>
      <c r="EP50" s="110"/>
      <c r="EQ50" s="110"/>
      <c r="ER50" s="110"/>
      <c r="ES50" s="110"/>
      <c r="ET50" s="110"/>
      <c r="EU50" s="110"/>
      <c r="EV50" s="110"/>
      <c r="EW50" s="110"/>
      <c r="EX50" s="110"/>
      <c r="EY50" s="110"/>
      <c r="EZ50" s="110"/>
      <c r="FA50" s="110"/>
      <c r="FB50" s="110"/>
      <c r="FC50" s="110"/>
      <c r="FD50" s="110"/>
      <c r="FE50" s="110"/>
      <c r="FF50" s="110"/>
      <c r="FG50" s="110"/>
      <c r="FH50" s="110"/>
      <c r="FI50" s="110"/>
      <c r="FJ50" s="110"/>
      <c r="FK50" s="110"/>
      <c r="FL50" s="110"/>
      <c r="FM50" s="110"/>
      <c r="FN50" s="110"/>
      <c r="FO50" s="110"/>
      <c r="FP50" s="110"/>
      <c r="FQ50" s="110"/>
      <c r="FR50" s="110"/>
      <c r="FS50" s="110"/>
      <c r="FT50" s="110"/>
      <c r="FU50" s="110"/>
      <c r="FV50" s="110"/>
      <c r="FW50" s="110"/>
      <c r="FX50" s="110"/>
      <c r="FY50" s="110"/>
      <c r="FZ50" s="110"/>
      <c r="GA50" s="110"/>
      <c r="GB50" s="110"/>
      <c r="GC50" s="110"/>
      <c r="GD50" s="110"/>
      <c r="GE50" s="110"/>
      <c r="GF50" s="110"/>
      <c r="GG50" s="110"/>
      <c r="GH50" s="110"/>
      <c r="GI50" s="110"/>
      <c r="GJ50" s="110"/>
      <c r="GK50" s="110"/>
      <c r="GL50" s="110"/>
      <c r="GM50" s="110"/>
      <c r="GN50" s="110"/>
      <c r="GO50" s="110"/>
      <c r="GP50" s="110"/>
      <c r="GQ50" s="110"/>
      <c r="GR50" s="110"/>
      <c r="GS50" s="110"/>
      <c r="GT50" s="110"/>
      <c r="GU50" s="110"/>
      <c r="GV50" s="110"/>
      <c r="GW50" s="110"/>
      <c r="GX50" s="110"/>
      <c r="GY50" s="110"/>
      <c r="GZ50" s="110"/>
      <c r="HA50" s="110"/>
      <c r="HB50" s="110"/>
      <c r="HC50" s="110"/>
      <c r="HD50" s="110"/>
      <c r="HE50" s="110"/>
      <c r="HF50" s="110"/>
      <c r="HG50" s="110"/>
      <c r="HH50" s="110"/>
      <c r="HI50" s="110"/>
      <c r="HJ50" s="110"/>
      <c r="HK50" s="110"/>
      <c r="HL50" s="110"/>
      <c r="HM50" s="110"/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</row>
    <row r="51" spans="1:248" s="147" customFormat="1" ht="12" customHeight="1" x14ac:dyDescent="0.25">
      <c r="A51" s="146"/>
      <c r="B51" s="148" t="s">
        <v>102</v>
      </c>
      <c r="C51" s="136"/>
      <c r="D51" s="136"/>
      <c r="E51" s="136"/>
      <c r="F51" s="136"/>
      <c r="G51" s="172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110"/>
      <c r="BB51" s="110"/>
      <c r="BC51" s="110"/>
      <c r="BD51" s="110"/>
      <c r="BE51" s="110"/>
      <c r="BF51" s="110"/>
      <c r="BG51" s="110"/>
      <c r="BH51" s="110"/>
      <c r="BI51" s="110"/>
      <c r="BJ51" s="110"/>
      <c r="BK51" s="110"/>
      <c r="BL51" s="110"/>
      <c r="BM51" s="110"/>
      <c r="BN51" s="110"/>
      <c r="BO51" s="110"/>
      <c r="BP51" s="110"/>
      <c r="BQ51" s="110"/>
      <c r="BR51" s="110"/>
      <c r="BS51" s="110"/>
      <c r="BT51" s="110"/>
      <c r="BU51" s="110"/>
      <c r="BV51" s="110"/>
      <c r="BW51" s="110"/>
      <c r="BX51" s="110"/>
      <c r="BY51" s="110"/>
      <c r="BZ51" s="110"/>
      <c r="CA51" s="110"/>
      <c r="CB51" s="110"/>
      <c r="CC51" s="110"/>
      <c r="CD51" s="110"/>
      <c r="CE51" s="110"/>
      <c r="CF51" s="110"/>
      <c r="CG51" s="110"/>
      <c r="CH51" s="110"/>
      <c r="CI51" s="110"/>
      <c r="CJ51" s="110"/>
      <c r="CK51" s="110"/>
      <c r="CL51" s="110"/>
      <c r="CM51" s="110"/>
      <c r="CN51" s="110"/>
      <c r="CO51" s="110"/>
      <c r="CP51" s="110"/>
      <c r="CQ51" s="110"/>
      <c r="CR51" s="110"/>
      <c r="CS51" s="110"/>
      <c r="CT51" s="110"/>
      <c r="CU51" s="110"/>
      <c r="CV51" s="110"/>
      <c r="CW51" s="110"/>
      <c r="CX51" s="110"/>
      <c r="CY51" s="110"/>
      <c r="CZ51" s="110"/>
      <c r="DA51" s="110"/>
      <c r="DB51" s="110"/>
      <c r="DC51" s="110"/>
      <c r="DD51" s="110"/>
      <c r="DE51" s="110"/>
      <c r="DF51" s="110"/>
      <c r="DG51" s="110"/>
      <c r="DH51" s="110"/>
      <c r="DI51" s="110"/>
      <c r="DJ51" s="110"/>
      <c r="DK51" s="110"/>
      <c r="DL51" s="110"/>
      <c r="DM51" s="110"/>
      <c r="DN51" s="110"/>
      <c r="DO51" s="110"/>
      <c r="DP51" s="110"/>
      <c r="DQ51" s="110"/>
      <c r="DR51" s="110"/>
      <c r="DS51" s="110"/>
      <c r="DT51" s="110"/>
      <c r="DU51" s="110"/>
      <c r="DV51" s="110"/>
      <c r="DW51" s="110"/>
      <c r="DX51" s="110"/>
      <c r="DY51" s="110"/>
      <c r="DZ51" s="110"/>
      <c r="EA51" s="110"/>
      <c r="EB51" s="110"/>
      <c r="EC51" s="110"/>
      <c r="ED51" s="110"/>
      <c r="EE51" s="110"/>
      <c r="EF51" s="110"/>
      <c r="EG51" s="110"/>
      <c r="EH51" s="110"/>
      <c r="EI51" s="110"/>
      <c r="EJ51" s="110"/>
      <c r="EK51" s="110"/>
      <c r="EL51" s="110"/>
      <c r="EM51" s="110"/>
      <c r="EN51" s="110"/>
      <c r="EO51" s="110"/>
      <c r="EP51" s="110"/>
      <c r="EQ51" s="110"/>
      <c r="ER51" s="110"/>
      <c r="ES51" s="110"/>
      <c r="ET51" s="110"/>
      <c r="EU51" s="110"/>
      <c r="EV51" s="110"/>
      <c r="EW51" s="110"/>
      <c r="EX51" s="110"/>
      <c r="EY51" s="110"/>
      <c r="EZ51" s="110"/>
      <c r="FA51" s="110"/>
      <c r="FB51" s="110"/>
      <c r="FC51" s="110"/>
      <c r="FD51" s="110"/>
      <c r="FE51" s="110"/>
      <c r="FF51" s="110"/>
      <c r="FG51" s="110"/>
      <c r="FH51" s="110"/>
      <c r="FI51" s="110"/>
      <c r="FJ51" s="110"/>
      <c r="FK51" s="110"/>
      <c r="FL51" s="110"/>
      <c r="FM51" s="110"/>
      <c r="FN51" s="110"/>
      <c r="FO51" s="110"/>
      <c r="FP51" s="110"/>
      <c r="FQ51" s="110"/>
      <c r="FR51" s="110"/>
      <c r="FS51" s="110"/>
      <c r="FT51" s="110"/>
      <c r="FU51" s="110"/>
      <c r="FV51" s="110"/>
      <c r="FW51" s="110"/>
      <c r="FX51" s="110"/>
      <c r="FY51" s="110"/>
      <c r="FZ51" s="110"/>
      <c r="GA51" s="110"/>
      <c r="GB51" s="110"/>
      <c r="GC51" s="110"/>
      <c r="GD51" s="110"/>
      <c r="GE51" s="110"/>
      <c r="GF51" s="110"/>
      <c r="GG51" s="110"/>
      <c r="GH51" s="110"/>
      <c r="GI51" s="110"/>
      <c r="GJ51" s="110"/>
      <c r="GK51" s="110"/>
      <c r="GL51" s="110"/>
      <c r="GM51" s="110"/>
      <c r="GN51" s="110"/>
      <c r="GO51" s="110"/>
      <c r="GP51" s="110"/>
      <c r="GQ51" s="110"/>
      <c r="GR51" s="110"/>
      <c r="GS51" s="110"/>
      <c r="GT51" s="110"/>
      <c r="GU51" s="110"/>
      <c r="GV51" s="110"/>
      <c r="GW51" s="110"/>
      <c r="GX51" s="110"/>
      <c r="GY51" s="110"/>
      <c r="GZ51" s="110"/>
      <c r="HA51" s="110"/>
      <c r="HB51" s="110"/>
      <c r="HC51" s="110"/>
      <c r="HD51" s="110"/>
      <c r="HE51" s="110"/>
      <c r="HF51" s="110"/>
      <c r="HG51" s="110"/>
      <c r="HH51" s="110"/>
      <c r="HI51" s="110"/>
      <c r="HJ51" s="110"/>
      <c r="HK51" s="110"/>
      <c r="HL51" s="110"/>
      <c r="HM51" s="110"/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</row>
    <row r="52" spans="1:248" s="147" customFormat="1" ht="12" customHeight="1" x14ac:dyDescent="0.25">
      <c r="A52" s="146"/>
      <c r="B52" s="135" t="s">
        <v>105</v>
      </c>
      <c r="C52" s="136" t="s">
        <v>59</v>
      </c>
      <c r="D52" s="136">
        <v>100</v>
      </c>
      <c r="E52" s="136" t="s">
        <v>108</v>
      </c>
      <c r="F52" s="136">
        <v>3282</v>
      </c>
      <c r="G52" s="172">
        <f t="shared" ref="G52:G64" si="2">D52*F52</f>
        <v>328200</v>
      </c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10"/>
      <c r="EL52" s="110"/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/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/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/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/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</row>
    <row r="53" spans="1:248" s="147" customFormat="1" ht="12" customHeight="1" x14ac:dyDescent="0.25">
      <c r="A53" s="146"/>
      <c r="B53" s="135" t="s">
        <v>103</v>
      </c>
      <c r="C53" s="136" t="s">
        <v>59</v>
      </c>
      <c r="D53" s="136">
        <v>100</v>
      </c>
      <c r="E53" s="136" t="s">
        <v>79</v>
      </c>
      <c r="F53" s="136">
        <v>3282</v>
      </c>
      <c r="G53" s="172">
        <f t="shared" si="2"/>
        <v>328200</v>
      </c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/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/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/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/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</row>
    <row r="54" spans="1:248" s="147" customFormat="1" ht="12" customHeight="1" x14ac:dyDescent="0.25">
      <c r="A54" s="146"/>
      <c r="B54" s="135" t="s">
        <v>104</v>
      </c>
      <c r="C54" s="136" t="s">
        <v>59</v>
      </c>
      <c r="D54" s="136">
        <v>200</v>
      </c>
      <c r="E54" s="136" t="s">
        <v>108</v>
      </c>
      <c r="F54" s="136">
        <v>3282</v>
      </c>
      <c r="G54" s="172">
        <f t="shared" si="2"/>
        <v>656400</v>
      </c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  <c r="EP54" s="110"/>
      <c r="EQ54" s="110"/>
      <c r="ER54" s="110"/>
      <c r="ES54" s="110"/>
      <c r="ET54" s="110"/>
      <c r="EU54" s="110"/>
      <c r="EV54" s="110"/>
      <c r="EW54" s="110"/>
      <c r="EX54" s="110"/>
      <c r="EY54" s="110"/>
      <c r="EZ54" s="110"/>
      <c r="FA54" s="110"/>
      <c r="FB54" s="110"/>
      <c r="FC54" s="110"/>
      <c r="FD54" s="110"/>
      <c r="FE54" s="110"/>
      <c r="FF54" s="110"/>
      <c r="FG54" s="110"/>
      <c r="FH54" s="110"/>
      <c r="FI54" s="110"/>
      <c r="FJ54" s="110"/>
      <c r="FK54" s="110"/>
      <c r="FL54" s="110"/>
      <c r="FM54" s="110"/>
      <c r="FN54" s="110"/>
      <c r="FO54" s="110"/>
      <c r="FP54" s="110"/>
      <c r="FQ54" s="110"/>
      <c r="FR54" s="110"/>
      <c r="FS54" s="110"/>
      <c r="FT54" s="110"/>
      <c r="FU54" s="110"/>
      <c r="FV54" s="110"/>
      <c r="FW54" s="110"/>
      <c r="FX54" s="110"/>
      <c r="FY54" s="110"/>
      <c r="FZ54" s="110"/>
      <c r="GA54" s="110"/>
      <c r="GB54" s="110"/>
      <c r="GC54" s="110"/>
      <c r="GD54" s="110"/>
      <c r="GE54" s="110"/>
      <c r="GF54" s="110"/>
      <c r="GG54" s="110"/>
      <c r="GH54" s="110"/>
      <c r="GI54" s="110"/>
      <c r="GJ54" s="110"/>
      <c r="GK54" s="110"/>
      <c r="GL54" s="110"/>
      <c r="GM54" s="110"/>
      <c r="GN54" s="110"/>
      <c r="GO54" s="110"/>
      <c r="GP54" s="110"/>
      <c r="GQ54" s="110"/>
      <c r="GR54" s="110"/>
      <c r="GS54" s="110"/>
      <c r="GT54" s="110"/>
      <c r="GU54" s="110"/>
      <c r="GV54" s="110"/>
      <c r="GW54" s="110"/>
      <c r="GX54" s="110"/>
      <c r="GY54" s="110"/>
      <c r="GZ54" s="110"/>
      <c r="HA54" s="110"/>
      <c r="HB54" s="110"/>
      <c r="HC54" s="110"/>
      <c r="HD54" s="110"/>
      <c r="HE54" s="110"/>
      <c r="HF54" s="110"/>
      <c r="HG54" s="110"/>
      <c r="HH54" s="110"/>
      <c r="HI54" s="110"/>
      <c r="HJ54" s="110"/>
      <c r="HK54" s="110"/>
      <c r="HL54" s="110"/>
      <c r="HM54" s="110"/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</row>
    <row r="55" spans="1:248" s="147" customFormat="1" ht="12" customHeight="1" x14ac:dyDescent="0.25">
      <c r="A55" s="146"/>
      <c r="B55" s="135" t="s">
        <v>106</v>
      </c>
      <c r="C55" s="136" t="s">
        <v>107</v>
      </c>
      <c r="D55" s="136">
        <v>5</v>
      </c>
      <c r="E55" s="136" t="s">
        <v>109</v>
      </c>
      <c r="F55" s="136">
        <v>14558</v>
      </c>
      <c r="G55" s="172">
        <f t="shared" si="2"/>
        <v>72790</v>
      </c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  <c r="EP55" s="110"/>
      <c r="EQ55" s="110"/>
      <c r="ER55" s="110"/>
      <c r="ES55" s="110"/>
      <c r="ET55" s="110"/>
      <c r="EU55" s="110"/>
      <c r="EV55" s="110"/>
      <c r="EW55" s="110"/>
      <c r="EX55" s="110"/>
      <c r="EY55" s="110"/>
      <c r="EZ55" s="110"/>
      <c r="FA55" s="110"/>
      <c r="FB55" s="110"/>
      <c r="FC55" s="110"/>
      <c r="FD55" s="110"/>
      <c r="FE55" s="110"/>
      <c r="FF55" s="110"/>
      <c r="FG55" s="110"/>
      <c r="FH55" s="110"/>
      <c r="FI55" s="110"/>
      <c r="FJ55" s="110"/>
      <c r="FK55" s="110"/>
      <c r="FL55" s="110"/>
      <c r="FM55" s="110"/>
      <c r="FN55" s="110"/>
      <c r="FO55" s="110"/>
      <c r="FP55" s="110"/>
      <c r="FQ55" s="110"/>
      <c r="FR55" s="110"/>
      <c r="FS55" s="110"/>
      <c r="FT55" s="110"/>
      <c r="FU55" s="110"/>
      <c r="FV55" s="110"/>
      <c r="FW55" s="110"/>
      <c r="FX55" s="110"/>
      <c r="FY55" s="110"/>
      <c r="FZ55" s="110"/>
      <c r="GA55" s="110"/>
      <c r="GB55" s="110"/>
      <c r="GC55" s="110"/>
      <c r="GD55" s="110"/>
      <c r="GE55" s="110"/>
      <c r="GF55" s="110"/>
      <c r="GG55" s="110"/>
      <c r="GH55" s="110"/>
      <c r="GI55" s="110"/>
      <c r="GJ55" s="110"/>
      <c r="GK55" s="110"/>
      <c r="GL55" s="110"/>
      <c r="GM55" s="110"/>
      <c r="GN55" s="110"/>
      <c r="GO55" s="110"/>
      <c r="GP55" s="110"/>
      <c r="GQ55" s="110"/>
      <c r="GR55" s="110"/>
      <c r="GS55" s="110"/>
      <c r="GT55" s="110"/>
      <c r="GU55" s="110"/>
      <c r="GV55" s="110"/>
      <c r="GW55" s="110"/>
      <c r="GX55" s="110"/>
      <c r="GY55" s="110"/>
      <c r="GZ55" s="110"/>
      <c r="HA55" s="110"/>
      <c r="HB55" s="110"/>
      <c r="HC55" s="110"/>
      <c r="HD55" s="110"/>
      <c r="HE55" s="110"/>
      <c r="HF55" s="110"/>
      <c r="HG55" s="110"/>
      <c r="HH55" s="110"/>
      <c r="HI55" s="110"/>
      <c r="HJ55" s="110"/>
      <c r="HK55" s="110"/>
      <c r="HL55" s="110"/>
      <c r="HM55" s="110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</row>
    <row r="56" spans="1:248" s="147" customFormat="1" ht="12" customHeight="1" x14ac:dyDescent="0.25">
      <c r="A56" s="146"/>
      <c r="B56" s="148" t="s">
        <v>110</v>
      </c>
      <c r="C56" s="136"/>
      <c r="D56" s="136"/>
      <c r="E56" s="136"/>
      <c r="F56" s="136"/>
      <c r="G56" s="172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110"/>
      <c r="FD56" s="110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110"/>
      <c r="HT56" s="110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</row>
    <row r="57" spans="1:248" s="147" customFormat="1" ht="12" customHeight="1" x14ac:dyDescent="0.25">
      <c r="A57" s="146"/>
      <c r="B57" s="124" t="s">
        <v>54</v>
      </c>
      <c r="C57" s="136" t="s">
        <v>58</v>
      </c>
      <c r="D57" s="137">
        <v>2.5</v>
      </c>
      <c r="E57" s="136" t="s">
        <v>77</v>
      </c>
      <c r="F57" s="136">
        <v>8900</v>
      </c>
      <c r="G57" s="172">
        <f t="shared" si="2"/>
        <v>22250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110"/>
      <c r="FD57" s="110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110"/>
      <c r="HT57" s="110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</row>
    <row r="58" spans="1:248" s="147" customFormat="1" ht="12" customHeight="1" x14ac:dyDescent="0.25">
      <c r="A58" s="146"/>
      <c r="B58" s="124" t="s">
        <v>114</v>
      </c>
      <c r="C58" s="136" t="s">
        <v>107</v>
      </c>
      <c r="D58" s="137">
        <v>3</v>
      </c>
      <c r="E58" s="136" t="s">
        <v>109</v>
      </c>
      <c r="F58" s="136">
        <v>15030</v>
      </c>
      <c r="G58" s="172">
        <f t="shared" si="2"/>
        <v>45090</v>
      </c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110"/>
      <c r="FD58" s="110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110"/>
      <c r="HT58" s="110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</row>
    <row r="59" spans="1:248" s="147" customFormat="1" ht="12" customHeight="1" x14ac:dyDescent="0.25">
      <c r="A59" s="146"/>
      <c r="B59" s="149" t="s">
        <v>111</v>
      </c>
      <c r="C59" s="136"/>
      <c r="D59" s="137"/>
      <c r="E59" s="136"/>
      <c r="F59" s="136"/>
      <c r="G59" s="172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110"/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110"/>
      <c r="FD59" s="110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</row>
    <row r="60" spans="1:248" s="147" customFormat="1" ht="12" customHeight="1" x14ac:dyDescent="0.25">
      <c r="A60" s="146"/>
      <c r="B60" s="124" t="s">
        <v>112</v>
      </c>
      <c r="C60" s="136" t="s">
        <v>107</v>
      </c>
      <c r="D60" s="137">
        <v>0.5</v>
      </c>
      <c r="E60" s="136" t="s">
        <v>117</v>
      </c>
      <c r="F60" s="136">
        <v>69290</v>
      </c>
      <c r="G60" s="172">
        <f t="shared" si="2"/>
        <v>34645</v>
      </c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0"/>
      <c r="CF60" s="110"/>
      <c r="CG60" s="110"/>
      <c r="CH60" s="110"/>
      <c r="CI60" s="110"/>
      <c r="CJ60" s="110"/>
      <c r="CK60" s="110"/>
      <c r="CL60" s="110"/>
      <c r="CM60" s="110"/>
      <c r="CN60" s="110"/>
      <c r="CO60" s="110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110"/>
      <c r="FD60" s="110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110"/>
      <c r="HT60" s="110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</row>
    <row r="61" spans="1:248" s="147" customFormat="1" ht="12" customHeight="1" x14ac:dyDescent="0.25">
      <c r="A61" s="146"/>
      <c r="B61" s="124" t="s">
        <v>118</v>
      </c>
      <c r="C61" s="136" t="s">
        <v>59</v>
      </c>
      <c r="D61" s="137">
        <v>2</v>
      </c>
      <c r="E61" s="136" t="s">
        <v>109</v>
      </c>
      <c r="F61" s="136">
        <v>39990</v>
      </c>
      <c r="G61" s="172">
        <f t="shared" si="2"/>
        <v>79980</v>
      </c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0"/>
      <c r="CF61" s="110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110"/>
      <c r="FD61" s="110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110"/>
      <c r="HT61" s="110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</row>
    <row r="62" spans="1:248" ht="12" customHeight="1" x14ac:dyDescent="0.25">
      <c r="A62" s="8"/>
      <c r="B62" s="135" t="s">
        <v>113</v>
      </c>
      <c r="C62" s="136" t="s">
        <v>59</v>
      </c>
      <c r="D62" s="136">
        <v>1</v>
      </c>
      <c r="E62" s="136" t="s">
        <v>117</v>
      </c>
      <c r="F62" s="136">
        <v>109776</v>
      </c>
      <c r="G62" s="172">
        <f t="shared" si="2"/>
        <v>109776</v>
      </c>
    </row>
    <row r="63" spans="1:248" ht="12" customHeight="1" x14ac:dyDescent="0.25">
      <c r="A63" s="8"/>
      <c r="B63" s="148" t="s">
        <v>115</v>
      </c>
      <c r="C63" s="136"/>
      <c r="D63" s="136"/>
      <c r="E63" s="136"/>
      <c r="F63" s="136"/>
      <c r="G63" s="172"/>
    </row>
    <row r="64" spans="1:248" ht="12" customHeight="1" x14ac:dyDescent="0.25">
      <c r="A64" s="8"/>
      <c r="B64" s="135" t="s">
        <v>116</v>
      </c>
      <c r="C64" s="136" t="s">
        <v>107</v>
      </c>
      <c r="D64" s="136">
        <v>1</v>
      </c>
      <c r="E64" s="136" t="s">
        <v>109</v>
      </c>
      <c r="F64" s="136">
        <v>50000</v>
      </c>
      <c r="G64" s="172">
        <f t="shared" si="2"/>
        <v>50000</v>
      </c>
    </row>
    <row r="65" spans="1:8" s="1" customFormat="1" ht="12.75" customHeight="1" x14ac:dyDescent="0.25">
      <c r="A65" s="8"/>
      <c r="B65" s="49" t="s">
        <v>29</v>
      </c>
      <c r="C65" s="50"/>
      <c r="D65" s="50"/>
      <c r="E65" s="50"/>
      <c r="F65" s="50"/>
      <c r="G65" s="138">
        <f>SUM(G50:G64)</f>
        <v>11727331</v>
      </c>
    </row>
    <row r="66" spans="1:8" s="1" customFormat="1" ht="12" customHeight="1" x14ac:dyDescent="0.25">
      <c r="A66" s="8"/>
      <c r="B66" s="51"/>
      <c r="C66" s="52"/>
      <c r="D66" s="52"/>
      <c r="E66" s="53"/>
      <c r="F66" s="54"/>
      <c r="G66" s="55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6" t="s">
        <v>31</v>
      </c>
      <c r="C68" s="47" t="s">
        <v>27</v>
      </c>
      <c r="D68" s="47" t="s">
        <v>28</v>
      </c>
      <c r="E68" s="56"/>
      <c r="F68" s="47" t="s">
        <v>18</v>
      </c>
      <c r="G68" s="56" t="s">
        <v>19</v>
      </c>
    </row>
    <row r="69" spans="1:8" s="1" customFormat="1" ht="14.25" customHeight="1" x14ac:dyDescent="0.25">
      <c r="A69" s="4"/>
      <c r="B69" s="139" t="s">
        <v>68</v>
      </c>
      <c r="C69" s="140" t="s">
        <v>62</v>
      </c>
      <c r="D69" s="140">
        <v>1</v>
      </c>
      <c r="E69" s="141" t="s">
        <v>77</v>
      </c>
      <c r="F69" s="142">
        <v>33000</v>
      </c>
      <c r="G69" s="143">
        <f>D69*F69</f>
        <v>33000</v>
      </c>
    </row>
    <row r="70" spans="1:8" s="1" customFormat="1" ht="14.25" customHeight="1" x14ac:dyDescent="0.25">
      <c r="A70" s="8"/>
      <c r="B70" s="139" t="s">
        <v>121</v>
      </c>
      <c r="C70" s="140" t="s">
        <v>62</v>
      </c>
      <c r="D70" s="140">
        <v>1</v>
      </c>
      <c r="E70" s="141" t="s">
        <v>77</v>
      </c>
      <c r="F70" s="142">
        <v>9996</v>
      </c>
      <c r="G70" s="143">
        <f>D70*F70</f>
        <v>9996</v>
      </c>
    </row>
    <row r="71" spans="1:8" s="1" customFormat="1" ht="13.5" customHeight="1" x14ac:dyDescent="0.25">
      <c r="A71" s="8"/>
      <c r="B71" s="117" t="s">
        <v>32</v>
      </c>
      <c r="C71" s="118"/>
      <c r="D71" s="118"/>
      <c r="E71" s="119"/>
      <c r="F71" s="120"/>
      <c r="G71" s="121">
        <f>G69+G70</f>
        <v>42996</v>
      </c>
      <c r="H71" s="11"/>
    </row>
    <row r="72" spans="1:8" s="1" customFormat="1" ht="12" customHeight="1" x14ac:dyDescent="0.25">
      <c r="A72" s="4"/>
      <c r="B72" s="57"/>
      <c r="C72" s="57"/>
      <c r="D72" s="57"/>
      <c r="E72" s="57"/>
      <c r="F72" s="58"/>
      <c r="G72" s="59"/>
    </row>
    <row r="73" spans="1:8" s="1" customFormat="1" ht="12" customHeight="1" x14ac:dyDescent="0.25">
      <c r="A73" s="2"/>
      <c r="B73" s="98" t="s">
        <v>33</v>
      </c>
      <c r="C73" s="99"/>
      <c r="D73" s="99"/>
      <c r="E73" s="99"/>
      <c r="F73" s="99"/>
      <c r="G73" s="100">
        <f>G31+G36+G45+G65+G71</f>
        <v>16169327</v>
      </c>
    </row>
    <row r="74" spans="1:8" s="1" customFormat="1" ht="12" customHeight="1" x14ac:dyDescent="0.25">
      <c r="A74" s="8"/>
      <c r="B74" s="101" t="s">
        <v>34</v>
      </c>
      <c r="C74" s="97"/>
      <c r="D74" s="97"/>
      <c r="E74" s="97"/>
      <c r="F74" s="97"/>
      <c r="G74" s="102">
        <f>G73*0.05</f>
        <v>808466.35000000009</v>
      </c>
    </row>
    <row r="75" spans="1:8" s="1" customFormat="1" ht="12" customHeight="1" x14ac:dyDescent="0.25">
      <c r="A75" s="8"/>
      <c r="B75" s="103" t="s">
        <v>35</v>
      </c>
      <c r="C75" s="96"/>
      <c r="D75" s="96"/>
      <c r="E75" s="96"/>
      <c r="F75" s="96"/>
      <c r="G75" s="104">
        <f>G74+G73</f>
        <v>16977793.350000001</v>
      </c>
    </row>
    <row r="76" spans="1:8" s="1" customFormat="1" ht="12" customHeight="1" x14ac:dyDescent="0.25">
      <c r="A76" s="8"/>
      <c r="B76" s="101" t="s">
        <v>36</v>
      </c>
      <c r="C76" s="97"/>
      <c r="D76" s="97"/>
      <c r="E76" s="97"/>
      <c r="F76" s="97"/>
      <c r="G76" s="102">
        <f>G12</f>
        <v>22400000</v>
      </c>
    </row>
    <row r="77" spans="1:8" s="1" customFormat="1" ht="12" customHeight="1" x14ac:dyDescent="0.25">
      <c r="A77" s="8"/>
      <c r="B77" s="105" t="s">
        <v>37</v>
      </c>
      <c r="C77" s="106"/>
      <c r="D77" s="106"/>
      <c r="E77" s="106"/>
      <c r="F77" s="106"/>
      <c r="G77" s="107">
        <f>G76-G75</f>
        <v>5422206.6499999985</v>
      </c>
    </row>
    <row r="78" spans="1:8" s="1" customFormat="1" ht="12" customHeight="1" x14ac:dyDescent="0.25">
      <c r="A78" s="8"/>
      <c r="B78" s="60" t="s">
        <v>55</v>
      </c>
      <c r="C78" s="61"/>
      <c r="D78" s="61"/>
      <c r="E78" s="61"/>
      <c r="F78" s="61"/>
      <c r="G78" s="62"/>
    </row>
    <row r="79" spans="1:8" s="1" customFormat="1" ht="12.75" customHeight="1" thickBot="1" x14ac:dyDescent="0.3">
      <c r="A79" s="8"/>
      <c r="B79" s="63"/>
      <c r="C79" s="61"/>
      <c r="D79" s="61"/>
      <c r="E79" s="61"/>
      <c r="F79" s="61"/>
      <c r="G79" s="62"/>
    </row>
    <row r="80" spans="1:8" s="1" customFormat="1" ht="12" customHeight="1" x14ac:dyDescent="0.25">
      <c r="A80" s="8"/>
      <c r="B80" s="64" t="s">
        <v>56</v>
      </c>
      <c r="C80" s="65"/>
      <c r="D80" s="65"/>
      <c r="E80" s="65"/>
      <c r="F80" s="66"/>
      <c r="G80" s="62"/>
    </row>
    <row r="81" spans="1:7" s="1" customFormat="1" ht="12" customHeight="1" x14ac:dyDescent="0.25">
      <c r="A81" s="8"/>
      <c r="B81" s="67" t="s">
        <v>38</v>
      </c>
      <c r="C81" s="68"/>
      <c r="D81" s="68"/>
      <c r="E81" s="68"/>
      <c r="F81" s="69"/>
      <c r="G81" s="62"/>
    </row>
    <row r="82" spans="1:7" s="1" customFormat="1" ht="12" customHeight="1" x14ac:dyDescent="0.25">
      <c r="A82" s="8"/>
      <c r="B82" s="67" t="s">
        <v>39</v>
      </c>
      <c r="C82" s="68"/>
      <c r="D82" s="68"/>
      <c r="E82" s="68"/>
      <c r="F82" s="69"/>
      <c r="G82" s="62"/>
    </row>
    <row r="83" spans="1:7" s="1" customFormat="1" ht="12" customHeight="1" x14ac:dyDescent="0.25">
      <c r="A83" s="8"/>
      <c r="B83" s="67" t="s">
        <v>40</v>
      </c>
      <c r="C83" s="68"/>
      <c r="D83" s="68"/>
      <c r="E83" s="68"/>
      <c r="F83" s="69"/>
      <c r="G83" s="62"/>
    </row>
    <row r="84" spans="1:7" s="1" customFormat="1" ht="12" customHeight="1" x14ac:dyDescent="0.25">
      <c r="A84" s="8"/>
      <c r="B84" s="67" t="s">
        <v>41</v>
      </c>
      <c r="C84" s="68"/>
      <c r="D84" s="68"/>
      <c r="E84" s="68"/>
      <c r="F84" s="69"/>
      <c r="G84" s="62"/>
    </row>
    <row r="85" spans="1:7" s="1" customFormat="1" ht="12" customHeight="1" x14ac:dyDescent="0.25">
      <c r="A85" s="8"/>
      <c r="B85" s="67" t="s">
        <v>42</v>
      </c>
      <c r="C85" s="68"/>
      <c r="D85" s="68"/>
      <c r="E85" s="68"/>
      <c r="F85" s="69"/>
      <c r="G85" s="62"/>
    </row>
    <row r="86" spans="1:7" s="1" customFormat="1" ht="12.75" customHeight="1" thickBot="1" x14ac:dyDescent="0.3">
      <c r="A86" s="8"/>
      <c r="B86" s="70" t="s">
        <v>43</v>
      </c>
      <c r="C86" s="71"/>
      <c r="D86" s="71"/>
      <c r="E86" s="71"/>
      <c r="F86" s="72"/>
      <c r="G86" s="62"/>
    </row>
    <row r="87" spans="1:7" s="1" customFormat="1" ht="12.75" customHeight="1" x14ac:dyDescent="0.25">
      <c r="A87" s="8"/>
      <c r="B87" s="63"/>
      <c r="C87" s="68"/>
      <c r="D87" s="68"/>
      <c r="E87" s="68"/>
      <c r="F87" s="68"/>
      <c r="G87" s="62"/>
    </row>
    <row r="88" spans="1:7" s="1" customFormat="1" ht="15" customHeight="1" thickBot="1" x14ac:dyDescent="0.3">
      <c r="A88" s="8"/>
      <c r="B88" s="152" t="s">
        <v>44</v>
      </c>
      <c r="C88" s="153"/>
      <c r="D88" s="73"/>
      <c r="E88" s="74"/>
      <c r="F88" s="74"/>
      <c r="G88" s="62"/>
    </row>
    <row r="89" spans="1:7" s="1" customFormat="1" ht="12" customHeight="1" x14ac:dyDescent="0.25">
      <c r="A89" s="8"/>
      <c r="B89" s="75" t="s">
        <v>31</v>
      </c>
      <c r="C89" s="76" t="s">
        <v>60</v>
      </c>
      <c r="D89" s="77" t="s">
        <v>45</v>
      </c>
      <c r="E89" s="74"/>
      <c r="F89" s="74"/>
      <c r="G89" s="62"/>
    </row>
    <row r="90" spans="1:7" s="1" customFormat="1" ht="12" customHeight="1" x14ac:dyDescent="0.25">
      <c r="A90" s="8"/>
      <c r="B90" s="78" t="s">
        <v>46</v>
      </c>
      <c r="C90" s="79">
        <f>G31</f>
        <v>4080000</v>
      </c>
      <c r="D90" s="80">
        <f>(C90/C96)</f>
        <v>0.24031391570683711</v>
      </c>
      <c r="E90" s="74"/>
      <c r="F90" s="74"/>
      <c r="G90" s="62"/>
    </row>
    <row r="91" spans="1:7" s="1" customFormat="1" ht="12" customHeight="1" x14ac:dyDescent="0.25">
      <c r="A91" s="8"/>
      <c r="B91" s="78" t="s">
        <v>47</v>
      </c>
      <c r="C91" s="79">
        <f>G36</f>
        <v>0</v>
      </c>
      <c r="D91" s="80">
        <v>0</v>
      </c>
      <c r="E91" s="74"/>
      <c r="F91" s="74"/>
      <c r="G91" s="62"/>
    </row>
    <row r="92" spans="1:7" s="1" customFormat="1" ht="12" customHeight="1" x14ac:dyDescent="0.25">
      <c r="A92" s="8"/>
      <c r="B92" s="78" t="s">
        <v>48</v>
      </c>
      <c r="C92" s="79">
        <f>G45</f>
        <v>319000</v>
      </c>
      <c r="D92" s="80">
        <f>(C92/C96)</f>
        <v>1.8789249781980648E-2</v>
      </c>
      <c r="E92" s="74"/>
      <c r="F92" s="74"/>
      <c r="G92" s="62"/>
    </row>
    <row r="93" spans="1:7" s="1" customFormat="1" ht="12" customHeight="1" x14ac:dyDescent="0.25">
      <c r="A93" s="8"/>
      <c r="B93" s="78" t="s">
        <v>26</v>
      </c>
      <c r="C93" s="79">
        <f>G65</f>
        <v>11727331</v>
      </c>
      <c r="D93" s="80">
        <f>(C93/C96)</f>
        <v>0.69074530230396514</v>
      </c>
      <c r="E93" s="74"/>
      <c r="F93" s="74"/>
      <c r="G93" s="62"/>
    </row>
    <row r="94" spans="1:7" s="1" customFormat="1" ht="12" customHeight="1" x14ac:dyDescent="0.25">
      <c r="A94" s="8"/>
      <c r="B94" s="78" t="s">
        <v>49</v>
      </c>
      <c r="C94" s="81">
        <f>G71</f>
        <v>42996</v>
      </c>
      <c r="D94" s="80">
        <f>(C94/C96)</f>
        <v>2.532484588169404E-3</v>
      </c>
      <c r="E94" s="82"/>
      <c r="F94" s="82"/>
      <c r="G94" s="62"/>
    </row>
    <row r="95" spans="1:7" s="1" customFormat="1" ht="12" customHeight="1" x14ac:dyDescent="0.25">
      <c r="A95" s="8"/>
      <c r="B95" s="78" t="s">
        <v>50</v>
      </c>
      <c r="C95" s="81">
        <f>G74</f>
        <v>808466.35000000009</v>
      </c>
      <c r="D95" s="80">
        <f>(C95/C96)</f>
        <v>4.7619047619047623E-2</v>
      </c>
      <c r="E95" s="82"/>
      <c r="F95" s="82"/>
      <c r="G95" s="62"/>
    </row>
    <row r="96" spans="1:7" s="1" customFormat="1" ht="12.75" customHeight="1" thickBot="1" x14ac:dyDescent="0.3">
      <c r="A96" s="8"/>
      <c r="B96" s="83" t="s">
        <v>63</v>
      </c>
      <c r="C96" s="84">
        <f>SUM(C90:C95)</f>
        <v>16977793.350000001</v>
      </c>
      <c r="D96" s="85">
        <f>SUM(D90:D95)</f>
        <v>1</v>
      </c>
      <c r="E96" s="82"/>
      <c r="F96" s="82"/>
      <c r="G96" s="62"/>
    </row>
    <row r="97" spans="1:7" s="1" customFormat="1" ht="12" customHeight="1" x14ac:dyDescent="0.25">
      <c r="A97" s="8"/>
      <c r="B97" s="63"/>
      <c r="C97" s="61"/>
      <c r="D97" s="61"/>
      <c r="E97" s="61"/>
      <c r="F97" s="61"/>
      <c r="G97" s="62"/>
    </row>
    <row r="98" spans="1:7" s="1" customFormat="1" ht="12.75" customHeight="1" thickBot="1" x14ac:dyDescent="0.3">
      <c r="A98" s="8"/>
      <c r="B98" s="13"/>
      <c r="C98" s="61"/>
      <c r="D98" s="61"/>
      <c r="E98" s="61"/>
      <c r="F98" s="61"/>
      <c r="G98" s="62"/>
    </row>
    <row r="99" spans="1:7" s="1" customFormat="1" ht="12" customHeight="1" thickBot="1" x14ac:dyDescent="0.3">
      <c r="A99" s="8"/>
      <c r="B99" s="154" t="s">
        <v>64</v>
      </c>
      <c r="C99" s="155"/>
      <c r="D99" s="155"/>
      <c r="E99" s="156"/>
      <c r="F99" s="82"/>
      <c r="G99" s="62"/>
    </row>
    <row r="100" spans="1:7" s="1" customFormat="1" ht="12" customHeight="1" x14ac:dyDescent="0.25">
      <c r="A100" s="8"/>
      <c r="B100" s="86" t="s">
        <v>65</v>
      </c>
      <c r="C100" s="87">
        <v>27900</v>
      </c>
      <c r="D100" s="87">
        <v>28000</v>
      </c>
      <c r="E100" s="87">
        <v>28100</v>
      </c>
      <c r="F100" s="88"/>
      <c r="G100" s="89"/>
    </row>
    <row r="101" spans="1:7" s="1" customFormat="1" ht="12.75" customHeight="1" thickBot="1" x14ac:dyDescent="0.3">
      <c r="A101" s="8"/>
      <c r="B101" s="83" t="s">
        <v>66</v>
      </c>
      <c r="C101" s="84">
        <f>(G75/C100)</f>
        <v>608.523059139785</v>
      </c>
      <c r="D101" s="84">
        <f>(G75/D100)</f>
        <v>606.3497625</v>
      </c>
      <c r="E101" s="90">
        <f>(G75/E100)</f>
        <v>604.19193416370115</v>
      </c>
      <c r="F101" s="88"/>
      <c r="G101" s="89">
        <v>0</v>
      </c>
    </row>
    <row r="102" spans="1:7" s="1" customFormat="1" ht="15.6" customHeight="1" x14ac:dyDescent="0.25">
      <c r="A102" s="8"/>
      <c r="B102" s="60" t="s">
        <v>51</v>
      </c>
      <c r="C102" s="68"/>
      <c r="D102" s="68"/>
      <c r="E102" s="68"/>
      <c r="F102" s="68"/>
      <c r="G102" s="91"/>
    </row>
    <row r="103" spans="1:7" ht="11.25" customHeight="1" x14ac:dyDescent="0.25">
      <c r="A103" s="8"/>
    </row>
  </sheetData>
  <mergeCells count="9">
    <mergeCell ref="B17:G17"/>
    <mergeCell ref="B88:C88"/>
    <mergeCell ref="B99:E99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FRUTILLA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2023-04-27T18:31:56Z</dcterms:modified>
</cp:coreProperties>
</file>