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rioseco\Desktop\DAF\Fichas Técnicas\FICHAS TECNICAS\FICHAS TECNICAS 2023\REGION ÑUBLE\Coelemu\"/>
    </mc:Choice>
  </mc:AlternateContent>
  <bookViews>
    <workbookView xWindow="0" yWindow="0" windowWidth="28800" windowHeight="11475"/>
  </bookViews>
  <sheets>
    <sheet name="Frutilla 2 -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8" i="1"/>
  <c r="G40" i="1"/>
  <c r="G41" i="1"/>
  <c r="G42" i="1"/>
  <c r="G43" i="1"/>
  <c r="G44" i="1"/>
  <c r="G45" i="1"/>
  <c r="G46" i="1"/>
  <c r="G47" i="1"/>
  <c r="G48" i="1"/>
  <c r="G49" i="1"/>
  <c r="G36" i="1"/>
  <c r="G55" i="1" l="1"/>
  <c r="G54" i="1"/>
  <c r="G39" i="1"/>
  <c r="G30" i="1"/>
  <c r="G29" i="1"/>
  <c r="G12" i="1"/>
  <c r="G56" i="1" l="1"/>
  <c r="C81" i="1"/>
  <c r="D78" i="1" s="1"/>
  <c r="G23" i="1"/>
  <c r="G22" i="1"/>
  <c r="G21" i="1"/>
  <c r="G61" i="1"/>
  <c r="D75" i="1" l="1"/>
  <c r="D79" i="1"/>
  <c r="D80" i="1"/>
  <c r="G24" i="1"/>
  <c r="D77" i="1"/>
  <c r="G50" i="1"/>
  <c r="G31" i="1"/>
  <c r="G58" i="1" l="1"/>
  <c r="G59" i="1" s="1"/>
  <c r="G60" i="1" s="1"/>
  <c r="D86" i="1" s="1"/>
  <c r="D81" i="1"/>
  <c r="G62" i="1" l="1"/>
  <c r="C86" i="1"/>
  <c r="E86" i="1"/>
</calcChain>
</file>

<file path=xl/sharedStrings.xml><?xml version="1.0" encoding="utf-8"?>
<sst xmlns="http://schemas.openxmlformats.org/spreadsheetml/2006/main" count="139" uniqueCount="105">
  <si>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</si>
  <si>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</si>
  <si>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</si>
  <si>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</si>
  <si>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</si>
  <si>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</si>
  <si>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</si>
  <si>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</si>
  <si>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</si>
  <si>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</si>
  <si>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</si>
  <si>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</si>
  <si>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</si>
  <si>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</si>
  <si>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</si>
  <si>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</si>
  <si>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</si>
  <si>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</si>
  <si>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</si>
  <si>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</si>
  <si>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</si>
  <si>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</si>
  <si>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</si>
  <si>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</si>
  <si>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</si>
  <si>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</si>
  <si>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</si>
  <si>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</si>
  <si>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</si>
  <si>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</si>
  <si>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</si>
  <si>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</si>
  <si>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</si>
  <si>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</si>
  <si>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</si>
  <si>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</si>
  <si>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</si>
  <si>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</si>
  <si>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</si>
  <si>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</si>
  <si>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</si>
  <si>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</si>
  <si>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</si>
  <si>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</si>
  <si>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</si>
  <si>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</si>
  <si>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</si>
  <si>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</si>
  <si>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</si>
  <si>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</si>
  <si>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</si>
  <si>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</si>
  <si>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</si>
  <si>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</si>
  <si>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</si>
  <si>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FRUTILLA 2 a 3</t>
  </si>
  <si>
    <t>ALBION</t>
  </si>
  <si>
    <t>MEDIA</t>
  </si>
  <si>
    <t>ÑUBLE</t>
  </si>
  <si>
    <t xml:space="preserve">Coelemu </t>
  </si>
  <si>
    <t>Coelemu - Ranquil - Trehuaco</t>
  </si>
  <si>
    <t>AGROINDUSTRIA LOCAL</t>
  </si>
  <si>
    <t>HELADAS</t>
  </si>
  <si>
    <t>Plantación</t>
  </si>
  <si>
    <t>Ago-Sep</t>
  </si>
  <si>
    <t>Platabanda y postura de mulch</t>
  </si>
  <si>
    <t>Ene-Feb</t>
  </si>
  <si>
    <t>Pulverizaciones</t>
  </si>
  <si>
    <t>Temporada</t>
  </si>
  <si>
    <t>Aradura Cincel</t>
  </si>
  <si>
    <t>Rastraje</t>
  </si>
  <si>
    <t>SEMILLAS</t>
  </si>
  <si>
    <t>Replante</t>
  </si>
  <si>
    <t xml:space="preserve">Unidad </t>
  </si>
  <si>
    <t>Agosto/sept</t>
  </si>
  <si>
    <t>Superfosfato Triple</t>
  </si>
  <si>
    <t>Julio/Agosto</t>
  </si>
  <si>
    <t>Can 27</t>
  </si>
  <si>
    <t>Sept/Nov</t>
  </si>
  <si>
    <t>Mezcla  10-21-17</t>
  </si>
  <si>
    <t>Septiembre</t>
  </si>
  <si>
    <t>Defender boro</t>
  </si>
  <si>
    <t>Lt</t>
  </si>
  <si>
    <t>Noviembre</t>
  </si>
  <si>
    <t>Defender zinc</t>
  </si>
  <si>
    <t>INSECTICIDA ACARICIDA</t>
  </si>
  <si>
    <t>Vertimec</t>
  </si>
  <si>
    <t>BACTERICIDA/FUNGICIDA</t>
  </si>
  <si>
    <t>BC1000</t>
  </si>
  <si>
    <t xml:space="preserve">Octubre   </t>
  </si>
  <si>
    <t>Cobre</t>
  </si>
  <si>
    <t>HERBICIDA</t>
  </si>
  <si>
    <t>Paraquat</t>
  </si>
  <si>
    <t>Oct/nov.</t>
  </si>
  <si>
    <t>Cosecha</t>
  </si>
  <si>
    <t>Ene-Abr</t>
  </si>
  <si>
    <t>Fletes</t>
  </si>
  <si>
    <t>RENDIMIENTO (plantas/Há.)</t>
  </si>
  <si>
    <t>PRECIO ESPERADO ($/plantas)</t>
  </si>
  <si>
    <t>ESCENARIOS COSTO UNITARIO  ($/plantas)</t>
  </si>
  <si>
    <t>Rendimiento (plantas/hà)</t>
  </si>
  <si>
    <t>Costo unitario ($/plantas) (*)</t>
  </si>
  <si>
    <t>ENERO A ABRIL 2023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</si>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</sst>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2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2" borderId="5" xfId="0" applyNumberFormat="1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right" wrapText="1"/>
    </xf>
    <xf numFmtId="0" fontId="0" fillId="2" borderId="10" xfId="0" applyFont="1" applyFill="1" applyBorder="1" applyAlignment="1"/>
    <xf numFmtId="49" fontId="2" fillId="3" borderId="6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49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0" fillId="2" borderId="20" xfId="0" applyFont="1" applyFill="1" applyBorder="1" applyAlignment="1"/>
    <xf numFmtId="0" fontId="0" fillId="2" borderId="24" xfId="0" applyFont="1" applyFill="1" applyBorder="1" applyAlignment="1"/>
    <xf numFmtId="0" fontId="0" fillId="0" borderId="22" xfId="0" applyNumberFormat="1" applyFont="1" applyBorder="1" applyAlignment="1"/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0" fontId="2" fillId="2" borderId="22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 wrapText="1"/>
    </xf>
    <xf numFmtId="3" fontId="5" fillId="0" borderId="56" xfId="0" applyNumberFormat="1" applyFont="1" applyBorder="1"/>
    <xf numFmtId="0" fontId="1" fillId="2" borderId="7" xfId="0" applyFont="1" applyFill="1" applyBorder="1" applyAlignment="1"/>
    <xf numFmtId="3" fontId="5" fillId="0" borderId="56" xfId="0" applyNumberFormat="1" applyFont="1" applyBorder="1" applyAlignment="1">
      <alignment horizontal="right"/>
    </xf>
    <xf numFmtId="3" fontId="5" fillId="10" borderId="56" xfId="0" applyNumberFormat="1" applyFont="1" applyFill="1" applyBorder="1"/>
    <xf numFmtId="14" fontId="5" fillId="0" borderId="56" xfId="0" applyNumberFormat="1" applyFont="1" applyBorder="1" applyAlignment="1">
      <alignment horizontal="right"/>
    </xf>
    <xf numFmtId="3" fontId="5" fillId="10" borderId="56" xfId="0" applyNumberFormat="1" applyFont="1" applyFill="1" applyBorder="1" applyAlignment="1">
      <alignment horizontal="right"/>
    </xf>
    <xf numFmtId="3" fontId="1" fillId="0" borderId="56" xfId="0" applyNumberFormat="1" applyFont="1" applyBorder="1" applyAlignment="1">
      <alignment horizontal="right"/>
    </xf>
    <xf numFmtId="14" fontId="5" fillId="0" borderId="56" xfId="0" applyNumberFormat="1" applyFont="1" applyBorder="1"/>
    <xf numFmtId="0" fontId="1" fillId="2" borderId="8" xfId="0" applyFont="1" applyFill="1" applyBorder="1" applyAlignment="1">
      <alignment wrapText="1"/>
    </xf>
    <xf numFmtId="14" fontId="1" fillId="2" borderId="9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justify" wrapText="1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/>
    <xf numFmtId="49" fontId="4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left"/>
    </xf>
    <xf numFmtId="3" fontId="5" fillId="0" borderId="56" xfId="0" applyNumberFormat="1" applyFont="1" applyBorder="1" applyAlignment="1">
      <alignment horizontal="center"/>
    </xf>
    <xf numFmtId="3" fontId="5" fillId="0" borderId="56" xfId="0" applyNumberFormat="1" applyFont="1" applyBorder="1" applyAlignment="1"/>
    <xf numFmtId="3" fontId="1" fillId="2" borderId="12" xfId="0" applyNumberFormat="1" applyFont="1" applyFill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3" fontId="1" fillId="2" borderId="18" xfId="0" applyNumberFormat="1" applyFont="1" applyFill="1" applyBorder="1" applyAlignment="1"/>
    <xf numFmtId="49" fontId="4" fillId="5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 wrapText="1"/>
    </xf>
    <xf numFmtId="3" fontId="7" fillId="10" borderId="56" xfId="0" applyNumberFormat="1" applyFont="1" applyFill="1" applyBorder="1"/>
    <xf numFmtId="3" fontId="8" fillId="10" borderId="56" xfId="0" applyNumberFormat="1" applyFont="1" applyFill="1" applyBorder="1" applyAlignment="1">
      <alignment wrapText="1"/>
    </xf>
    <xf numFmtId="3" fontId="8" fillId="10" borderId="56" xfId="0" applyNumberFormat="1" applyFont="1" applyFill="1" applyBorder="1" applyAlignment="1">
      <alignment horizontal="center" wrapText="1"/>
    </xf>
    <xf numFmtId="3" fontId="5" fillId="10" borderId="56" xfId="0" applyNumberFormat="1" applyFont="1" applyFill="1" applyBorder="1" applyAlignment="1">
      <alignment wrapText="1"/>
    </xf>
    <xf numFmtId="3" fontId="5" fillId="10" borderId="56" xfId="0" applyNumberFormat="1" applyFont="1" applyFill="1" applyBorder="1" applyAlignment="1">
      <alignment horizontal="center" wrapText="1"/>
    </xf>
    <xf numFmtId="3" fontId="5" fillId="10" borderId="56" xfId="0" applyNumberFormat="1" applyFont="1" applyFill="1" applyBorder="1" applyAlignment="1">
      <alignment horizontal="right" wrapText="1"/>
    </xf>
    <xf numFmtId="3" fontId="8" fillId="0" borderId="56" xfId="0" applyNumberFormat="1" applyFont="1" applyBorder="1" applyAlignment="1">
      <alignment horizontal="left"/>
    </xf>
    <xf numFmtId="3" fontId="5" fillId="10" borderId="56" xfId="0" applyNumberFormat="1" applyFont="1" applyFill="1" applyBorder="1" applyAlignment="1">
      <alignment horizontal="left"/>
    </xf>
    <xf numFmtId="3" fontId="5" fillId="10" borderId="56" xfId="0" applyNumberFormat="1" applyFont="1" applyFill="1" applyBorder="1" applyAlignment="1">
      <alignment horizontal="center"/>
    </xf>
    <xf numFmtId="3" fontId="8" fillId="10" borderId="56" xfId="0" applyNumberFormat="1" applyFont="1" applyFill="1" applyBorder="1" applyAlignment="1">
      <alignment horizontal="left"/>
    </xf>
    <xf numFmtId="164" fontId="5" fillId="0" borderId="56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7" fillId="0" borderId="56" xfId="0" applyNumberFormat="1" applyFont="1" applyBorder="1" applyAlignment="1">
      <alignment wrapText="1"/>
    </xf>
    <xf numFmtId="3" fontId="7" fillId="0" borderId="56" xfId="0" applyNumberFormat="1" applyFont="1" applyBorder="1" applyAlignment="1">
      <alignment horizontal="center"/>
    </xf>
    <xf numFmtId="3" fontId="7" fillId="10" borderId="56" xfId="0" applyNumberFormat="1" applyFont="1" applyFill="1" applyBorder="1" applyAlignment="1"/>
    <xf numFmtId="49" fontId="2" fillId="3" borderId="19" xfId="0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vertical="center"/>
    </xf>
    <xf numFmtId="0" fontId="1" fillId="2" borderId="25" xfId="0" applyFont="1" applyFill="1" applyBorder="1" applyAlignment="1"/>
    <xf numFmtId="3" fontId="1" fillId="2" borderId="25" xfId="0" applyNumberFormat="1" applyFont="1" applyFill="1" applyBorder="1" applyAlignment="1"/>
    <xf numFmtId="49" fontId="4" fillId="5" borderId="26" xfId="0" applyNumberFormat="1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165" fontId="4" fillId="5" borderId="28" xfId="0" applyNumberFormat="1" applyFont="1" applyFill="1" applyBorder="1" applyAlignment="1">
      <alignment vertical="center"/>
    </xf>
    <xf numFmtId="49" fontId="4" fillId="3" borderId="29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165" fontId="4" fillId="3" borderId="30" xfId="0" applyNumberFormat="1" applyFont="1" applyFill="1" applyBorder="1" applyAlignment="1">
      <alignment vertical="center"/>
    </xf>
    <xf numFmtId="49" fontId="4" fillId="5" borderId="29" xfId="0" applyNumberFormat="1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165" fontId="4" fillId="5" borderId="30" xfId="0" applyNumberFormat="1" applyFont="1" applyFill="1" applyBorder="1" applyAlignment="1">
      <alignment vertical="center"/>
    </xf>
    <xf numFmtId="49" fontId="4" fillId="5" borderId="31" xfId="0" applyNumberFormat="1" applyFont="1" applyFill="1" applyBorder="1" applyAlignment="1">
      <alignment vertical="center"/>
    </xf>
    <xf numFmtId="0" fontId="4" fillId="5" borderId="32" xfId="0" applyFont="1" applyFill="1" applyBorder="1" applyAlignment="1">
      <alignment vertical="center"/>
    </xf>
    <xf numFmtId="165" fontId="4" fillId="6" borderId="33" xfId="0" applyNumberFormat="1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65" fontId="4" fillId="2" borderId="22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49" fontId="9" fillId="2" borderId="44" xfId="0" applyNumberFormat="1" applyFont="1" applyFill="1" applyBorder="1" applyAlignment="1">
      <alignment vertic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49" fontId="1" fillId="2" borderId="47" xfId="0" applyNumberFormat="1" applyFont="1" applyFill="1" applyBorder="1" applyAlignment="1">
      <alignment vertical="center"/>
    </xf>
    <xf numFmtId="0" fontId="1" fillId="2" borderId="22" xfId="0" applyFont="1" applyFill="1" applyBorder="1" applyAlignment="1"/>
    <xf numFmtId="0" fontId="1" fillId="2" borderId="48" xfId="0" applyFont="1" applyFill="1" applyBorder="1" applyAlignment="1"/>
    <xf numFmtId="49" fontId="1" fillId="2" borderId="49" xfId="0" applyNumberFormat="1" applyFont="1" applyFill="1" applyBorder="1" applyAlignment="1">
      <alignment vertical="center"/>
    </xf>
    <xf numFmtId="0" fontId="1" fillId="2" borderId="50" xfId="0" applyFont="1" applyFill="1" applyBorder="1" applyAlignment="1"/>
    <xf numFmtId="0" fontId="1" fillId="2" borderId="51" xfId="0" applyFont="1" applyFill="1" applyBorder="1" applyAlignment="1"/>
    <xf numFmtId="0" fontId="1" fillId="9" borderId="43" xfId="0" applyFont="1" applyFill="1" applyBorder="1" applyAlignment="1"/>
    <xf numFmtId="0" fontId="1" fillId="7" borderId="22" xfId="0" applyFont="1" applyFill="1" applyBorder="1" applyAlignment="1"/>
    <xf numFmtId="49" fontId="9" fillId="8" borderId="34" xfId="0" applyNumberFormat="1" applyFont="1" applyFill="1" applyBorder="1" applyAlignment="1">
      <alignment vertical="center"/>
    </xf>
    <xf numFmtId="49" fontId="9" fillId="8" borderId="23" xfId="0" applyNumberFormat="1" applyFont="1" applyFill="1" applyBorder="1" applyAlignment="1">
      <alignment vertical="center"/>
    </xf>
    <xf numFmtId="49" fontId="1" fillId="8" borderId="35" xfId="0" applyNumberFormat="1" applyFont="1" applyFill="1" applyBorder="1" applyAlignment="1"/>
    <xf numFmtId="49" fontId="9" fillId="2" borderId="3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9" fontId="1" fillId="2" borderId="37" xfId="0" applyNumberFormat="1" applyFont="1" applyFill="1" applyBorder="1" applyAlignment="1"/>
    <xf numFmtId="0" fontId="9" fillId="2" borderId="6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49" fontId="9" fillId="8" borderId="38" xfId="0" applyNumberFormat="1" applyFont="1" applyFill="1" applyBorder="1" applyAlignment="1">
      <alignment vertical="center"/>
    </xf>
    <xf numFmtId="166" fontId="9" fillId="8" borderId="39" xfId="0" applyNumberFormat="1" applyFont="1" applyFill="1" applyBorder="1" applyAlignment="1">
      <alignment vertical="center"/>
    </xf>
    <xf numFmtId="9" fontId="9" fillId="8" borderId="40" xfId="0" applyNumberFormat="1" applyFont="1" applyFill="1" applyBorder="1" applyAlignment="1">
      <alignment vertical="center"/>
    </xf>
    <xf numFmtId="0" fontId="4" fillId="9" borderId="21" xfId="0" applyFont="1" applyFill="1" applyBorder="1" applyAlignment="1">
      <alignment vertical="center"/>
    </xf>
    <xf numFmtId="49" fontId="11" fillId="9" borderId="22" xfId="0" applyNumberFormat="1" applyFont="1" applyFill="1" applyBorder="1" applyAlignment="1">
      <alignment vertical="center"/>
    </xf>
    <xf numFmtId="0" fontId="4" fillId="9" borderId="22" xfId="0" applyFont="1" applyFill="1" applyBorder="1" applyAlignment="1">
      <alignment vertical="center"/>
    </xf>
    <xf numFmtId="0" fontId="4" fillId="9" borderId="52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49" fontId="9" fillId="8" borderId="53" xfId="0" applyNumberFormat="1" applyFont="1" applyFill="1" applyBorder="1" applyAlignment="1">
      <alignment vertical="center"/>
    </xf>
    <xf numFmtId="0" fontId="9" fillId="8" borderId="54" xfId="0" applyNumberFormat="1" applyFont="1" applyFill="1" applyBorder="1" applyAlignment="1">
      <alignment vertical="center"/>
    </xf>
    <xf numFmtId="0" fontId="9" fillId="8" borderId="55" xfId="0" applyNumberFormat="1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5" fontId="9" fillId="2" borderId="22" xfId="0" applyNumberFormat="1" applyFont="1" applyFill="1" applyBorder="1" applyAlignment="1">
      <alignment vertical="center"/>
    </xf>
    <xf numFmtId="166" fontId="9" fillId="8" borderId="40" xfId="0" applyNumberFormat="1" applyFont="1" applyFill="1" applyBorder="1" applyAlignment="1">
      <alignment vertical="center"/>
    </xf>
    <xf numFmtId="49" fontId="11" fillId="9" borderId="41" xfId="0" applyNumberFormat="1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974725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7"/>
  <sheetViews>
    <sheetView showGridLines="0" tabSelected="1" zoomScale="80" zoomScaleNormal="80" workbookViewId="0">
      <selection activeCell="K19" sqref="K19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34.5703125" style="1" customWidth="1"/>
    <col min="3" max="3" width="34.7109375" style="1" customWidth="1"/>
    <col min="4" max="4" width="29.140625" style="1" customWidth="1"/>
    <col min="5" max="5" width="26.28515625" style="1" customWidth="1"/>
    <col min="6" max="6" width="28.140625" style="1" customWidth="1"/>
    <col min="7" max="7" width="44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23" t="s">
        <v>0</v>
      </c>
      <c r="C9" s="24" t="s">
        <v>55</v>
      </c>
      <c r="D9" s="25"/>
      <c r="E9" s="132" t="s">
        <v>97</v>
      </c>
      <c r="F9" s="133"/>
      <c r="G9" s="26">
        <v>40000</v>
      </c>
    </row>
    <row r="10" spans="1:7" ht="38.25" customHeight="1" x14ac:dyDescent="0.25">
      <c r="A10" s="5"/>
      <c r="B10" s="6" t="s">
        <v>1</v>
      </c>
      <c r="C10" s="27" t="s">
        <v>56</v>
      </c>
      <c r="D10" s="25"/>
      <c r="E10" s="130" t="s">
        <v>2</v>
      </c>
      <c r="F10" s="131"/>
      <c r="G10" s="28">
        <v>44986</v>
      </c>
    </row>
    <row r="11" spans="1:7" ht="18" customHeight="1" x14ac:dyDescent="0.25">
      <c r="A11" s="5"/>
      <c r="B11" s="6" t="s">
        <v>3</v>
      </c>
      <c r="C11" s="24" t="s">
        <v>57</v>
      </c>
      <c r="D11" s="25"/>
      <c r="E11" s="130" t="s">
        <v>98</v>
      </c>
      <c r="F11" s="131"/>
      <c r="G11" s="29">
        <v>690</v>
      </c>
    </row>
    <row r="12" spans="1:7" ht="11.25" customHeight="1" x14ac:dyDescent="0.25">
      <c r="A12" s="5"/>
      <c r="B12" s="6" t="s">
        <v>4</v>
      </c>
      <c r="C12" s="24" t="s">
        <v>58</v>
      </c>
      <c r="D12" s="25"/>
      <c r="E12" s="20" t="s">
        <v>5</v>
      </c>
      <c r="F12" s="21"/>
      <c r="G12" s="29">
        <f>G9*G11</f>
        <v>27600000</v>
      </c>
    </row>
    <row r="13" spans="1:7" ht="16.5" customHeight="1" x14ac:dyDescent="0.25">
      <c r="A13" s="5"/>
      <c r="B13" s="6" t="s">
        <v>6</v>
      </c>
      <c r="C13" s="27" t="s">
        <v>59</v>
      </c>
      <c r="D13" s="25"/>
      <c r="E13" s="130" t="s">
        <v>7</v>
      </c>
      <c r="F13" s="131"/>
      <c r="G13" s="26" t="s">
        <v>61</v>
      </c>
    </row>
    <row r="14" spans="1:7" ht="13.5" customHeight="1" x14ac:dyDescent="0.25">
      <c r="A14" s="5"/>
      <c r="B14" s="6" t="s">
        <v>8</v>
      </c>
      <c r="C14" s="30" t="s">
        <v>60</v>
      </c>
      <c r="D14" s="25"/>
      <c r="E14" s="130" t="s">
        <v>9</v>
      </c>
      <c r="F14" s="131"/>
      <c r="G14" s="26" t="s">
        <v>102</v>
      </c>
    </row>
    <row r="15" spans="1:7" ht="25.5" customHeight="1" x14ac:dyDescent="0.25">
      <c r="A15" s="5"/>
      <c r="B15" s="6" t="s">
        <v>10</v>
      </c>
      <c r="C15" s="31">
        <v>44983</v>
      </c>
      <c r="D15" s="25"/>
      <c r="E15" s="134" t="s">
        <v>11</v>
      </c>
      <c r="F15" s="135"/>
      <c r="G15" s="26" t="s">
        <v>62</v>
      </c>
    </row>
    <row r="16" spans="1:7" ht="12" customHeight="1" x14ac:dyDescent="0.25">
      <c r="A16" s="2"/>
      <c r="B16" s="32"/>
      <c r="C16" s="33"/>
      <c r="D16" s="34"/>
      <c r="E16" s="35"/>
      <c r="F16" s="35"/>
      <c r="G16" s="36"/>
    </row>
    <row r="17" spans="1:7" ht="12" customHeight="1" x14ac:dyDescent="0.25">
      <c r="A17" s="8"/>
      <c r="B17" s="136" t="s">
        <v>12</v>
      </c>
      <c r="C17" s="137"/>
      <c r="D17" s="137"/>
      <c r="E17" s="137"/>
      <c r="F17" s="137"/>
      <c r="G17" s="137"/>
    </row>
    <row r="18" spans="1:7" ht="12" customHeight="1" x14ac:dyDescent="0.25">
      <c r="A18" s="2"/>
      <c r="B18" s="37"/>
      <c r="C18" s="38"/>
      <c r="D18" s="38"/>
      <c r="E18" s="38"/>
      <c r="F18" s="39"/>
      <c r="G18" s="39"/>
    </row>
    <row r="19" spans="1:7" ht="12" customHeight="1" x14ac:dyDescent="0.25">
      <c r="A19" s="5"/>
      <c r="B19" s="40" t="s">
        <v>13</v>
      </c>
      <c r="C19" s="41"/>
      <c r="D19" s="42"/>
      <c r="E19" s="42"/>
      <c r="F19" s="42"/>
      <c r="G19" s="42"/>
    </row>
    <row r="20" spans="1:7" ht="24" customHeight="1" x14ac:dyDescent="0.25">
      <c r="A20" s="8"/>
      <c r="B20" s="43" t="s">
        <v>14</v>
      </c>
      <c r="C20" s="43" t="s">
        <v>15</v>
      </c>
      <c r="D20" s="43" t="s">
        <v>16</v>
      </c>
      <c r="E20" s="43" t="s">
        <v>17</v>
      </c>
      <c r="F20" s="43" t="s">
        <v>18</v>
      </c>
      <c r="G20" s="43" t="s">
        <v>19</v>
      </c>
    </row>
    <row r="21" spans="1:7" ht="12.75" customHeight="1" x14ac:dyDescent="0.25">
      <c r="A21" s="8"/>
      <c r="B21" s="44" t="s">
        <v>63</v>
      </c>
      <c r="C21" s="45" t="s">
        <v>20</v>
      </c>
      <c r="D21" s="45">
        <v>35</v>
      </c>
      <c r="E21" s="45" t="s">
        <v>64</v>
      </c>
      <c r="F21" s="26">
        <v>30000</v>
      </c>
      <c r="G21" s="7">
        <f>(D21*F21)</f>
        <v>1050000</v>
      </c>
    </row>
    <row r="22" spans="1:7" ht="25.5" customHeight="1" x14ac:dyDescent="0.25">
      <c r="A22" s="8"/>
      <c r="B22" s="44" t="s">
        <v>65</v>
      </c>
      <c r="C22" s="45" t="s">
        <v>20</v>
      </c>
      <c r="D22" s="45">
        <v>4</v>
      </c>
      <c r="E22" s="45" t="s">
        <v>66</v>
      </c>
      <c r="F22" s="26">
        <v>50000</v>
      </c>
      <c r="G22" s="7">
        <f>(D22*F22)</f>
        <v>200000</v>
      </c>
    </row>
    <row r="23" spans="1:7" ht="12.75" customHeight="1" x14ac:dyDescent="0.25">
      <c r="A23" s="8"/>
      <c r="B23" s="46" t="s">
        <v>67</v>
      </c>
      <c r="C23" s="45" t="s">
        <v>20</v>
      </c>
      <c r="D23" s="45">
        <v>8</v>
      </c>
      <c r="E23" s="45" t="s">
        <v>68</v>
      </c>
      <c r="F23" s="26">
        <v>30000</v>
      </c>
      <c r="G23" s="7">
        <f>(D23*F23)</f>
        <v>240000</v>
      </c>
    </row>
    <row r="24" spans="1:7" ht="12.75" customHeight="1" x14ac:dyDescent="0.25">
      <c r="A24" s="8"/>
      <c r="B24" s="9" t="s">
        <v>21</v>
      </c>
      <c r="C24" s="10"/>
      <c r="D24" s="10"/>
      <c r="E24" s="10"/>
      <c r="F24" s="11"/>
      <c r="G24" s="12">
        <f>SUM(G21:G23)</f>
        <v>1490000</v>
      </c>
    </row>
    <row r="25" spans="1:7" ht="12" customHeight="1" x14ac:dyDescent="0.25">
      <c r="A25" s="2"/>
      <c r="B25" s="37"/>
      <c r="C25" s="39"/>
      <c r="D25" s="39"/>
      <c r="E25" s="39"/>
      <c r="F25" s="47"/>
      <c r="G25" s="47"/>
    </row>
    <row r="26" spans="1:7" ht="12" customHeight="1" x14ac:dyDescent="0.25">
      <c r="A26" s="2"/>
      <c r="B26" s="48"/>
      <c r="C26" s="49"/>
      <c r="D26" s="49"/>
      <c r="E26" s="49"/>
      <c r="F26" s="50"/>
      <c r="G26" s="50"/>
    </row>
    <row r="27" spans="1:7" ht="12" customHeight="1" x14ac:dyDescent="0.25">
      <c r="A27" s="5"/>
      <c r="B27" s="51" t="s">
        <v>22</v>
      </c>
      <c r="C27" s="52"/>
      <c r="D27" s="53"/>
      <c r="E27" s="53"/>
      <c r="F27" s="54"/>
      <c r="G27" s="54"/>
    </row>
    <row r="28" spans="1:7" ht="24" customHeight="1" x14ac:dyDescent="0.25">
      <c r="A28" s="5"/>
      <c r="B28" s="55" t="s">
        <v>14</v>
      </c>
      <c r="C28" s="55" t="s">
        <v>15</v>
      </c>
      <c r="D28" s="55" t="s">
        <v>16</v>
      </c>
      <c r="E28" s="55" t="s">
        <v>17</v>
      </c>
      <c r="F28" s="56" t="s">
        <v>18</v>
      </c>
      <c r="G28" s="55" t="s">
        <v>19</v>
      </c>
    </row>
    <row r="29" spans="1:7" ht="12.75" customHeight="1" x14ac:dyDescent="0.25">
      <c r="A29" s="8"/>
      <c r="B29" s="44" t="s">
        <v>69</v>
      </c>
      <c r="C29" s="45" t="s">
        <v>20</v>
      </c>
      <c r="D29" s="45">
        <v>1</v>
      </c>
      <c r="E29" s="45" t="s">
        <v>66</v>
      </c>
      <c r="F29" s="26">
        <v>50000</v>
      </c>
      <c r="G29" s="57">
        <f>F29*D29</f>
        <v>50000</v>
      </c>
    </row>
    <row r="30" spans="1:7" ht="12.75" customHeight="1" x14ac:dyDescent="0.25">
      <c r="A30" s="8"/>
      <c r="B30" s="44" t="s">
        <v>70</v>
      </c>
      <c r="C30" s="45" t="s">
        <v>20</v>
      </c>
      <c r="D30" s="45">
        <v>3</v>
      </c>
      <c r="E30" s="45" t="s">
        <v>66</v>
      </c>
      <c r="F30" s="26">
        <v>50000</v>
      </c>
      <c r="G30" s="57">
        <f>F30*D30</f>
        <v>150000</v>
      </c>
    </row>
    <row r="31" spans="1:7" ht="12.75" customHeight="1" x14ac:dyDescent="0.25">
      <c r="A31" s="5"/>
      <c r="B31" s="13" t="s">
        <v>23</v>
      </c>
      <c r="C31" s="14"/>
      <c r="D31" s="14"/>
      <c r="E31" s="14"/>
      <c r="F31" s="15"/>
      <c r="G31" s="16">
        <f>SUM(G29:G30)</f>
        <v>200000</v>
      </c>
    </row>
    <row r="32" spans="1:7" ht="12" customHeight="1" x14ac:dyDescent="0.25">
      <c r="A32" s="2"/>
      <c r="B32" s="48"/>
      <c r="C32" s="49"/>
      <c r="D32" s="49"/>
      <c r="E32" s="49"/>
      <c r="F32" s="50"/>
      <c r="G32" s="50"/>
    </row>
    <row r="33" spans="1:11" ht="12" customHeight="1" x14ac:dyDescent="0.25">
      <c r="A33" s="5"/>
      <c r="B33" s="51" t="s">
        <v>24</v>
      </c>
      <c r="C33" s="52"/>
      <c r="D33" s="53"/>
      <c r="E33" s="53"/>
      <c r="F33" s="54"/>
      <c r="G33" s="54"/>
    </row>
    <row r="34" spans="1:11" ht="24" customHeight="1" x14ac:dyDescent="0.25">
      <c r="A34" s="5"/>
      <c r="B34" s="56" t="s">
        <v>25</v>
      </c>
      <c r="C34" s="56" t="s">
        <v>26</v>
      </c>
      <c r="D34" s="56" t="s">
        <v>27</v>
      </c>
      <c r="E34" s="56" t="s">
        <v>17</v>
      </c>
      <c r="F34" s="56" t="s">
        <v>18</v>
      </c>
      <c r="G34" s="56" t="s">
        <v>19</v>
      </c>
      <c r="K34" s="19"/>
    </row>
    <row r="35" spans="1:11" ht="12.75" customHeight="1" x14ac:dyDescent="0.25">
      <c r="A35" s="8"/>
      <c r="B35" s="58" t="s">
        <v>71</v>
      </c>
      <c r="C35" s="59"/>
      <c r="D35" s="59"/>
      <c r="E35" s="59"/>
      <c r="F35" s="59"/>
      <c r="G35" s="59"/>
      <c r="K35" s="19"/>
    </row>
    <row r="36" spans="1:11" ht="12.75" customHeight="1" x14ac:dyDescent="0.25">
      <c r="A36" s="8"/>
      <c r="B36" s="60" t="s">
        <v>72</v>
      </c>
      <c r="C36" s="61" t="s">
        <v>73</v>
      </c>
      <c r="D36" s="61">
        <v>5000</v>
      </c>
      <c r="E36" s="61" t="s">
        <v>74</v>
      </c>
      <c r="F36" s="62">
        <v>130</v>
      </c>
      <c r="G36" s="57">
        <f>(F36*D36)*1.19</f>
        <v>773500</v>
      </c>
    </row>
    <row r="37" spans="1:11" ht="12.75" customHeight="1" x14ac:dyDescent="0.25">
      <c r="A37" s="8"/>
      <c r="B37" s="63" t="s">
        <v>28</v>
      </c>
      <c r="C37" s="45"/>
      <c r="D37" s="45"/>
      <c r="E37" s="45"/>
      <c r="F37" s="26"/>
      <c r="G37" s="57">
        <f t="shared" ref="G37:G49" si="0">(F37*D37)*1.19</f>
        <v>0</v>
      </c>
    </row>
    <row r="38" spans="1:11" ht="12.75" customHeight="1" x14ac:dyDescent="0.25">
      <c r="A38" s="8"/>
      <c r="B38" s="44" t="s">
        <v>75</v>
      </c>
      <c r="C38" s="45" t="s">
        <v>29</v>
      </c>
      <c r="D38" s="45">
        <v>150</v>
      </c>
      <c r="E38" s="45" t="s">
        <v>76</v>
      </c>
      <c r="F38" s="26">
        <v>1200</v>
      </c>
      <c r="G38" s="57">
        <f t="shared" si="0"/>
        <v>214200</v>
      </c>
    </row>
    <row r="39" spans="1:11" ht="12.75" customHeight="1" x14ac:dyDescent="0.25">
      <c r="A39" s="8"/>
      <c r="B39" s="44" t="s">
        <v>77</v>
      </c>
      <c r="C39" s="45" t="s">
        <v>29</v>
      </c>
      <c r="D39" s="45">
        <v>120</v>
      </c>
      <c r="E39" s="45" t="s">
        <v>78</v>
      </c>
      <c r="F39" s="26">
        <v>950</v>
      </c>
      <c r="G39" s="57">
        <f t="shared" si="0"/>
        <v>135660</v>
      </c>
    </row>
    <row r="40" spans="1:11" ht="12.75" customHeight="1" x14ac:dyDescent="0.25">
      <c r="A40" s="8"/>
      <c r="B40" s="64" t="s">
        <v>79</v>
      </c>
      <c r="C40" s="65" t="s">
        <v>29</v>
      </c>
      <c r="D40" s="65">
        <v>150</v>
      </c>
      <c r="E40" s="65" t="s">
        <v>80</v>
      </c>
      <c r="F40" s="29">
        <v>1100</v>
      </c>
      <c r="G40" s="57">
        <f t="shared" si="0"/>
        <v>196350</v>
      </c>
    </row>
    <row r="41" spans="1:11" ht="12.75" customHeight="1" x14ac:dyDescent="0.25">
      <c r="A41" s="8"/>
      <c r="B41" s="44" t="s">
        <v>81</v>
      </c>
      <c r="C41" s="45" t="s">
        <v>82</v>
      </c>
      <c r="D41" s="45">
        <v>25</v>
      </c>
      <c r="E41" s="45" t="s">
        <v>83</v>
      </c>
      <c r="F41" s="26">
        <v>7500</v>
      </c>
      <c r="G41" s="57">
        <f t="shared" si="0"/>
        <v>223125</v>
      </c>
    </row>
    <row r="42" spans="1:11" ht="12.75" customHeight="1" x14ac:dyDescent="0.25">
      <c r="A42" s="8"/>
      <c r="B42" s="44" t="s">
        <v>84</v>
      </c>
      <c r="C42" s="45" t="s">
        <v>82</v>
      </c>
      <c r="D42" s="45">
        <v>25</v>
      </c>
      <c r="E42" s="45" t="s">
        <v>80</v>
      </c>
      <c r="F42" s="26">
        <v>7500</v>
      </c>
      <c r="G42" s="57">
        <f t="shared" si="0"/>
        <v>223125</v>
      </c>
    </row>
    <row r="43" spans="1:11" ht="12.75" customHeight="1" x14ac:dyDescent="0.25">
      <c r="A43" s="8"/>
      <c r="B43" s="66" t="s">
        <v>85</v>
      </c>
      <c r="C43" s="65"/>
      <c r="D43" s="65"/>
      <c r="E43" s="65"/>
      <c r="F43" s="29"/>
      <c r="G43" s="57">
        <f t="shared" si="0"/>
        <v>0</v>
      </c>
    </row>
    <row r="44" spans="1:11" ht="12.75" customHeight="1" x14ac:dyDescent="0.25">
      <c r="A44" s="8"/>
      <c r="B44" s="44" t="s">
        <v>86</v>
      </c>
      <c r="C44" s="45" t="s">
        <v>82</v>
      </c>
      <c r="D44" s="67">
        <v>0.45</v>
      </c>
      <c r="E44" s="45"/>
      <c r="F44" s="26">
        <v>25000</v>
      </c>
      <c r="G44" s="57">
        <f t="shared" si="0"/>
        <v>13387.5</v>
      </c>
    </row>
    <row r="45" spans="1:11" ht="12.75" customHeight="1" x14ac:dyDescent="0.25">
      <c r="A45" s="8"/>
      <c r="B45" s="66" t="s">
        <v>87</v>
      </c>
      <c r="C45" s="65"/>
      <c r="D45" s="65"/>
      <c r="E45" s="65"/>
      <c r="F45" s="29"/>
      <c r="G45" s="57">
        <f t="shared" si="0"/>
        <v>0</v>
      </c>
    </row>
    <row r="46" spans="1:11" ht="12.75" customHeight="1" x14ac:dyDescent="0.25">
      <c r="A46" s="8"/>
      <c r="B46" s="44" t="s">
        <v>88</v>
      </c>
      <c r="C46" s="45" t="s">
        <v>82</v>
      </c>
      <c r="D46" s="45">
        <v>1</v>
      </c>
      <c r="E46" s="45" t="s">
        <v>89</v>
      </c>
      <c r="F46" s="26">
        <v>71281</v>
      </c>
      <c r="G46" s="57">
        <f t="shared" si="0"/>
        <v>84824.39</v>
      </c>
    </row>
    <row r="47" spans="1:11" ht="12.75" customHeight="1" x14ac:dyDescent="0.25">
      <c r="A47" s="8"/>
      <c r="B47" s="44" t="s">
        <v>90</v>
      </c>
      <c r="C47" s="45" t="s">
        <v>29</v>
      </c>
      <c r="D47" s="45">
        <v>1</v>
      </c>
      <c r="E47" s="45" t="s">
        <v>76</v>
      </c>
      <c r="F47" s="26">
        <v>11543</v>
      </c>
      <c r="G47" s="57">
        <f t="shared" si="0"/>
        <v>13736.17</v>
      </c>
    </row>
    <row r="48" spans="1:11" ht="12.75" customHeight="1" x14ac:dyDescent="0.25">
      <c r="A48" s="8"/>
      <c r="B48" s="63" t="s">
        <v>91</v>
      </c>
      <c r="C48" s="45"/>
      <c r="D48" s="45"/>
      <c r="E48" s="45"/>
      <c r="F48" s="26"/>
      <c r="G48" s="57">
        <f t="shared" si="0"/>
        <v>0</v>
      </c>
    </row>
    <row r="49" spans="1:7" ht="12.75" customHeight="1" x14ac:dyDescent="0.25">
      <c r="A49" s="8"/>
      <c r="B49" s="44" t="s">
        <v>92</v>
      </c>
      <c r="C49" s="45" t="s">
        <v>82</v>
      </c>
      <c r="D49" s="45">
        <v>3</v>
      </c>
      <c r="E49" s="45" t="s">
        <v>93</v>
      </c>
      <c r="F49" s="26">
        <v>21420</v>
      </c>
      <c r="G49" s="57">
        <f t="shared" si="0"/>
        <v>76469.399999999994</v>
      </c>
    </row>
    <row r="50" spans="1:7" ht="13.5" customHeight="1" x14ac:dyDescent="0.25">
      <c r="A50" s="5"/>
      <c r="B50" s="13" t="s">
        <v>30</v>
      </c>
      <c r="C50" s="14"/>
      <c r="D50" s="14"/>
      <c r="E50" s="14"/>
      <c r="F50" s="15"/>
      <c r="G50" s="16">
        <f>SUM(G35:G49)</f>
        <v>1954377.4599999997</v>
      </c>
    </row>
    <row r="51" spans="1:7" ht="12" customHeight="1" x14ac:dyDescent="0.25">
      <c r="A51" s="2"/>
      <c r="B51" s="48"/>
      <c r="C51" s="49"/>
      <c r="D51" s="49"/>
      <c r="E51" s="68"/>
      <c r="F51" s="50"/>
      <c r="G51" s="50"/>
    </row>
    <row r="52" spans="1:7" ht="12" customHeight="1" x14ac:dyDescent="0.25">
      <c r="A52" s="5"/>
      <c r="B52" s="51" t="s">
        <v>31</v>
      </c>
      <c r="C52" s="52"/>
      <c r="D52" s="53"/>
      <c r="E52" s="53"/>
      <c r="F52" s="54"/>
      <c r="G52" s="54"/>
    </row>
    <row r="53" spans="1:7" ht="24" customHeight="1" x14ac:dyDescent="0.25">
      <c r="A53" s="5"/>
      <c r="B53" s="55" t="s">
        <v>32</v>
      </c>
      <c r="C53" s="56" t="s">
        <v>26</v>
      </c>
      <c r="D53" s="56" t="s">
        <v>27</v>
      </c>
      <c r="E53" s="55" t="s">
        <v>17</v>
      </c>
      <c r="F53" s="56" t="s">
        <v>18</v>
      </c>
      <c r="G53" s="55" t="s">
        <v>19</v>
      </c>
    </row>
    <row r="54" spans="1:7" ht="12.75" customHeight="1" x14ac:dyDescent="0.25">
      <c r="A54" s="8"/>
      <c r="B54" s="44" t="s">
        <v>94</v>
      </c>
      <c r="C54" s="45" t="s">
        <v>29</v>
      </c>
      <c r="D54" s="45">
        <v>40000</v>
      </c>
      <c r="E54" s="45" t="s">
        <v>95</v>
      </c>
      <c r="F54" s="26">
        <v>180</v>
      </c>
      <c r="G54" s="57">
        <f>F54*D54</f>
        <v>7200000</v>
      </c>
    </row>
    <row r="55" spans="1:7" ht="12.75" customHeight="1" x14ac:dyDescent="0.25">
      <c r="A55" s="18"/>
      <c r="B55" s="69" t="s">
        <v>96</v>
      </c>
      <c r="C55" s="70" t="s">
        <v>29</v>
      </c>
      <c r="D55" s="70">
        <v>40000</v>
      </c>
      <c r="E55" s="70" t="s">
        <v>64</v>
      </c>
      <c r="F55" s="71">
        <v>50</v>
      </c>
      <c r="G55" s="57">
        <f>F55*D55</f>
        <v>2000000</v>
      </c>
    </row>
    <row r="56" spans="1:7" ht="13.5" customHeight="1" x14ac:dyDescent="0.25">
      <c r="A56" s="5"/>
      <c r="B56" s="72" t="s">
        <v>33</v>
      </c>
      <c r="C56" s="73"/>
      <c r="D56" s="73"/>
      <c r="E56" s="73"/>
      <c r="F56" s="74"/>
      <c r="G56" s="75">
        <f>SUM(G54:G55)</f>
        <v>9200000</v>
      </c>
    </row>
    <row r="57" spans="1:7" ht="12" customHeight="1" x14ac:dyDescent="0.25">
      <c r="A57" s="2"/>
      <c r="B57" s="76"/>
      <c r="C57" s="76"/>
      <c r="D57" s="76"/>
      <c r="E57" s="76"/>
      <c r="F57" s="77"/>
      <c r="G57" s="77"/>
    </row>
    <row r="58" spans="1:7" ht="12" customHeight="1" x14ac:dyDescent="0.25">
      <c r="A58" s="18"/>
      <c r="B58" s="78" t="s">
        <v>34</v>
      </c>
      <c r="C58" s="79"/>
      <c r="D58" s="79"/>
      <c r="E58" s="79"/>
      <c r="F58" s="79"/>
      <c r="G58" s="80">
        <f>G24+G31+G50+G56</f>
        <v>12844377.460000001</v>
      </c>
    </row>
    <row r="59" spans="1:7" ht="12" customHeight="1" x14ac:dyDescent="0.25">
      <c r="A59" s="18"/>
      <c r="B59" s="81" t="s">
        <v>35</v>
      </c>
      <c r="C59" s="82"/>
      <c r="D59" s="82"/>
      <c r="E59" s="82"/>
      <c r="F59" s="82"/>
      <c r="G59" s="83">
        <f>G58*0.05</f>
        <v>642218.87300000014</v>
      </c>
    </row>
    <row r="60" spans="1:7" ht="12" customHeight="1" x14ac:dyDescent="0.25">
      <c r="A60" s="18"/>
      <c r="B60" s="84" t="s">
        <v>36</v>
      </c>
      <c r="C60" s="85"/>
      <c r="D60" s="85"/>
      <c r="E60" s="85"/>
      <c r="F60" s="85"/>
      <c r="G60" s="86">
        <f>G59+G58</f>
        <v>13486596.333000001</v>
      </c>
    </row>
    <row r="61" spans="1:7" ht="12" customHeight="1" x14ac:dyDescent="0.25">
      <c r="A61" s="18"/>
      <c r="B61" s="81" t="s">
        <v>37</v>
      </c>
      <c r="C61" s="82"/>
      <c r="D61" s="82"/>
      <c r="E61" s="82"/>
      <c r="F61" s="82"/>
      <c r="G61" s="83">
        <f>G12</f>
        <v>27600000</v>
      </c>
    </row>
    <row r="62" spans="1:7" ht="12" customHeight="1" x14ac:dyDescent="0.25">
      <c r="A62" s="18"/>
      <c r="B62" s="87" t="s">
        <v>38</v>
      </c>
      <c r="C62" s="88"/>
      <c r="D62" s="88"/>
      <c r="E62" s="88"/>
      <c r="F62" s="88"/>
      <c r="G62" s="89">
        <f>G61-G60</f>
        <v>14113403.666999999</v>
      </c>
    </row>
    <row r="63" spans="1:7" ht="12" customHeight="1" x14ac:dyDescent="0.25">
      <c r="A63" s="18"/>
      <c r="B63" s="90" t="s">
        <v>103</v>
      </c>
      <c r="C63" s="91"/>
      <c r="D63" s="91"/>
      <c r="E63" s="91"/>
      <c r="F63" s="91"/>
      <c r="G63" s="92"/>
    </row>
    <row r="64" spans="1:7" ht="12.75" customHeight="1" thickBot="1" x14ac:dyDescent="0.3">
      <c r="A64" s="18"/>
      <c r="B64" s="93"/>
      <c r="C64" s="91"/>
      <c r="D64" s="91"/>
      <c r="E64" s="91"/>
      <c r="F64" s="91"/>
      <c r="G64" s="92"/>
    </row>
    <row r="65" spans="1:7" ht="12" customHeight="1" x14ac:dyDescent="0.25">
      <c r="A65" s="18"/>
      <c r="B65" s="94" t="s">
        <v>104</v>
      </c>
      <c r="C65" s="95"/>
      <c r="D65" s="95"/>
      <c r="E65" s="95"/>
      <c r="F65" s="96"/>
      <c r="G65" s="92"/>
    </row>
    <row r="66" spans="1:7" ht="12" customHeight="1" x14ac:dyDescent="0.25">
      <c r="A66" s="18"/>
      <c r="B66" s="97" t="s">
        <v>39</v>
      </c>
      <c r="C66" s="98"/>
      <c r="D66" s="98"/>
      <c r="E66" s="98"/>
      <c r="F66" s="99"/>
      <c r="G66" s="92"/>
    </row>
    <row r="67" spans="1:7" ht="12" customHeight="1" x14ac:dyDescent="0.25">
      <c r="A67" s="18"/>
      <c r="B67" s="97" t="s">
        <v>40</v>
      </c>
      <c r="C67" s="98"/>
      <c r="D67" s="98"/>
      <c r="E67" s="98"/>
      <c r="F67" s="99"/>
      <c r="G67" s="92"/>
    </row>
    <row r="68" spans="1:7" ht="12" customHeight="1" x14ac:dyDescent="0.25">
      <c r="A68" s="18"/>
      <c r="B68" s="97" t="s">
        <v>41</v>
      </c>
      <c r="C68" s="98"/>
      <c r="D68" s="98"/>
      <c r="E68" s="98"/>
      <c r="F68" s="99"/>
      <c r="G68" s="92"/>
    </row>
    <row r="69" spans="1:7" ht="12" customHeight="1" x14ac:dyDescent="0.25">
      <c r="A69" s="18"/>
      <c r="B69" s="97" t="s">
        <v>42</v>
      </c>
      <c r="C69" s="98"/>
      <c r="D69" s="98"/>
      <c r="E69" s="98"/>
      <c r="F69" s="99"/>
      <c r="G69" s="92"/>
    </row>
    <row r="70" spans="1:7" ht="12" customHeight="1" x14ac:dyDescent="0.25">
      <c r="A70" s="18"/>
      <c r="B70" s="97" t="s">
        <v>43</v>
      </c>
      <c r="C70" s="98"/>
      <c r="D70" s="98"/>
      <c r="E70" s="98"/>
      <c r="F70" s="99"/>
      <c r="G70" s="92"/>
    </row>
    <row r="71" spans="1:7" ht="12.75" customHeight="1" thickBot="1" x14ac:dyDescent="0.3">
      <c r="A71" s="18"/>
      <c r="B71" s="100" t="s">
        <v>44</v>
      </c>
      <c r="C71" s="101"/>
      <c r="D71" s="101"/>
      <c r="E71" s="101"/>
      <c r="F71" s="102"/>
      <c r="G71" s="92"/>
    </row>
    <row r="72" spans="1:7" ht="12.75" customHeight="1" x14ac:dyDescent="0.25">
      <c r="A72" s="18"/>
      <c r="B72" s="93"/>
      <c r="C72" s="98"/>
      <c r="D72" s="98"/>
      <c r="E72" s="98"/>
      <c r="F72" s="98"/>
      <c r="G72" s="92"/>
    </row>
    <row r="73" spans="1:7" ht="15" customHeight="1" thickBot="1" x14ac:dyDescent="0.3">
      <c r="A73" s="18"/>
      <c r="B73" s="128" t="s">
        <v>45</v>
      </c>
      <c r="C73" s="129"/>
      <c r="D73" s="103"/>
      <c r="E73" s="104"/>
      <c r="F73" s="104"/>
      <c r="G73" s="92"/>
    </row>
    <row r="74" spans="1:7" ht="12" customHeight="1" x14ac:dyDescent="0.25">
      <c r="A74" s="18"/>
      <c r="B74" s="105" t="s">
        <v>32</v>
      </c>
      <c r="C74" s="106" t="s">
        <v>46</v>
      </c>
      <c r="D74" s="107" t="s">
        <v>47</v>
      </c>
      <c r="E74" s="104"/>
      <c r="F74" s="104"/>
      <c r="G74" s="92"/>
    </row>
    <row r="75" spans="1:7" ht="12" customHeight="1" x14ac:dyDescent="0.25">
      <c r="A75" s="18"/>
      <c r="B75" s="108" t="s">
        <v>48</v>
      </c>
      <c r="C75" s="109">
        <v>150000</v>
      </c>
      <c r="D75" s="110">
        <f>(C75/C81)</f>
        <v>0.11418766514391071</v>
      </c>
      <c r="E75" s="104"/>
      <c r="F75" s="104"/>
      <c r="G75" s="92"/>
    </row>
    <row r="76" spans="1:7" ht="12" customHeight="1" x14ac:dyDescent="0.25">
      <c r="A76" s="18"/>
      <c r="B76" s="108" t="s">
        <v>49</v>
      </c>
      <c r="C76" s="111">
        <v>0</v>
      </c>
      <c r="D76" s="110">
        <v>0</v>
      </c>
      <c r="E76" s="104"/>
      <c r="F76" s="104"/>
      <c r="G76" s="92"/>
    </row>
    <row r="77" spans="1:7" ht="12" customHeight="1" x14ac:dyDescent="0.25">
      <c r="A77" s="18"/>
      <c r="B77" s="108" t="s">
        <v>50</v>
      </c>
      <c r="C77" s="109">
        <v>356100</v>
      </c>
      <c r="D77" s="110">
        <f>(C77/C81)</f>
        <v>0.27108151705164402</v>
      </c>
      <c r="E77" s="104"/>
      <c r="F77" s="104"/>
      <c r="G77" s="92"/>
    </row>
    <row r="78" spans="1:7" ht="12" customHeight="1" x14ac:dyDescent="0.25">
      <c r="A78" s="18"/>
      <c r="B78" s="108" t="s">
        <v>25</v>
      </c>
      <c r="C78" s="109">
        <v>632473</v>
      </c>
      <c r="D78" s="110">
        <f>(C78/C81)</f>
        <v>0.48147076757709761</v>
      </c>
      <c r="E78" s="104"/>
      <c r="F78" s="104"/>
      <c r="G78" s="92"/>
    </row>
    <row r="79" spans="1:7" ht="12" customHeight="1" x14ac:dyDescent="0.25">
      <c r="A79" s="18"/>
      <c r="B79" s="108" t="s">
        <v>51</v>
      </c>
      <c r="C79" s="112">
        <v>112500</v>
      </c>
      <c r="D79" s="110">
        <f>(C79/C81)</f>
        <v>8.5640748857933033E-2</v>
      </c>
      <c r="E79" s="113"/>
      <c r="F79" s="113"/>
      <c r="G79" s="92"/>
    </row>
    <row r="80" spans="1:7" ht="12" customHeight="1" x14ac:dyDescent="0.25">
      <c r="A80" s="18"/>
      <c r="B80" s="108" t="s">
        <v>52</v>
      </c>
      <c r="C80" s="112">
        <v>62554</v>
      </c>
      <c r="D80" s="110">
        <f>(C80/C81)</f>
        <v>4.7619301369414606E-2</v>
      </c>
      <c r="E80" s="113"/>
      <c r="F80" s="113"/>
      <c r="G80" s="92"/>
    </row>
    <row r="81" spans="1:7" ht="12.75" customHeight="1" thickBot="1" x14ac:dyDescent="0.3">
      <c r="A81" s="18"/>
      <c r="B81" s="114" t="s">
        <v>53</v>
      </c>
      <c r="C81" s="115">
        <f>SUM(C75:C80)</f>
        <v>1313627</v>
      </c>
      <c r="D81" s="116">
        <f>SUM(D75:D80)</f>
        <v>1</v>
      </c>
      <c r="E81" s="113"/>
      <c r="F81" s="113"/>
      <c r="G81" s="92"/>
    </row>
    <row r="82" spans="1:7" ht="12" customHeight="1" x14ac:dyDescent="0.25">
      <c r="A82" s="18"/>
      <c r="B82" s="93"/>
      <c r="C82" s="91"/>
      <c r="D82" s="91"/>
      <c r="E82" s="91"/>
      <c r="F82" s="91"/>
      <c r="G82" s="92"/>
    </row>
    <row r="83" spans="1:7" ht="12.75" customHeight="1" x14ac:dyDescent="0.25">
      <c r="A83" s="18"/>
      <c r="B83" s="22"/>
      <c r="C83" s="91"/>
      <c r="D83" s="91"/>
      <c r="E83" s="91"/>
      <c r="F83" s="91"/>
      <c r="G83" s="92"/>
    </row>
    <row r="84" spans="1:7" ht="12" customHeight="1" thickBot="1" x14ac:dyDescent="0.3">
      <c r="A84" s="17"/>
      <c r="B84" s="117"/>
      <c r="C84" s="118" t="s">
        <v>99</v>
      </c>
      <c r="D84" s="119"/>
      <c r="E84" s="120"/>
      <c r="F84" s="121"/>
      <c r="G84" s="92"/>
    </row>
    <row r="85" spans="1:7" ht="12" customHeight="1" x14ac:dyDescent="0.25">
      <c r="A85" s="18"/>
      <c r="B85" s="122" t="s">
        <v>100</v>
      </c>
      <c r="C85" s="123">
        <v>140</v>
      </c>
      <c r="D85" s="123">
        <v>150</v>
      </c>
      <c r="E85" s="124">
        <v>160</v>
      </c>
      <c r="F85" s="125"/>
      <c r="G85" s="126"/>
    </row>
    <row r="86" spans="1:7" ht="12.75" customHeight="1" thickBot="1" x14ac:dyDescent="0.3">
      <c r="A86" s="18"/>
      <c r="B86" s="114" t="s">
        <v>101</v>
      </c>
      <c r="C86" s="115">
        <f>(G60/C85)</f>
        <v>96332.830950000003</v>
      </c>
      <c r="D86" s="115">
        <f>(G60/D85)</f>
        <v>89910.642220000009</v>
      </c>
      <c r="E86" s="127">
        <f>(G60/E85)</f>
        <v>84291.227081250006</v>
      </c>
      <c r="F86" s="125"/>
      <c r="G86" s="126"/>
    </row>
    <row r="87" spans="1:7" ht="15.6" customHeight="1" x14ac:dyDescent="0.25">
      <c r="A87" s="18"/>
      <c r="B87" s="90" t="s">
        <v>54</v>
      </c>
      <c r="C87" s="98"/>
      <c r="D87" s="98"/>
      <c r="E87" s="98"/>
      <c r="F87" s="98"/>
      <c r="G87" s="98"/>
    </row>
  </sheetData>
  <mergeCells count="8">
    <mergeCell ref="B73:C73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36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Frutilla 2 -3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Rioseco Ventura Victor Manuel</cp:lastModifiedBy>
  <cp:lastPrinted>2021-04-13T15:27:24Z</cp:lastPrinted>
  <dcterms:created xsi:type="dcterms:W3CDTF">2020-11-27T12:49:26Z</dcterms:created>
  <dcterms:modified xsi:type="dcterms:W3CDTF">2023-05-03T19:55:12Z</dcterms:modified>
</cp:coreProperties>
</file>