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9200" windowHeight="11595"/>
  </bookViews>
  <sheets>
    <sheet name="FRUTILLAS 2DO AÑO" sheetId="3" r:id="rId1"/>
  </sheets>
  <calcPr calcId="152511"/>
</workbook>
</file>

<file path=xl/calcChain.xml><?xml version="1.0" encoding="utf-8"?>
<calcChain xmlns="http://schemas.openxmlformats.org/spreadsheetml/2006/main">
  <c r="G51" i="3" l="1"/>
  <c r="G49" i="3"/>
  <c r="G48" i="3"/>
  <c r="G47" i="3"/>
  <c r="G46" i="3"/>
  <c r="G45" i="3"/>
  <c r="G44" i="3"/>
  <c r="G43" i="3"/>
  <c r="C84" i="3" l="1"/>
  <c r="G56" i="3" l="1"/>
  <c r="G33" i="3" l="1"/>
  <c r="C83" i="3" s="1"/>
  <c r="G61" i="3"/>
  <c r="G63" i="3" s="1"/>
  <c r="C86" i="3" s="1"/>
  <c r="G62" i="3"/>
  <c r="G54" i="3"/>
  <c r="G27" i="3"/>
  <c r="G26" i="3"/>
  <c r="G25" i="3"/>
  <c r="G24" i="3"/>
  <c r="G23" i="3"/>
  <c r="G22" i="3"/>
  <c r="G21" i="3"/>
  <c r="G12" i="3"/>
  <c r="G68" i="3" s="1"/>
  <c r="G57" i="3" l="1"/>
  <c r="G28" i="3"/>
  <c r="C82" i="3" s="1"/>
  <c r="C85" i="3" l="1"/>
  <c r="G65" i="3"/>
  <c r="G66" i="3" s="1"/>
  <c r="C87" i="3" l="1"/>
  <c r="C88" i="3" s="1"/>
  <c r="G67" i="3"/>
  <c r="D86" i="3" l="1"/>
  <c r="D84" i="3"/>
  <c r="D85" i="3"/>
  <c r="D82" i="3"/>
  <c r="C93" i="3"/>
  <c r="G69" i="3"/>
  <c r="D93" i="3"/>
  <c r="E93" i="3"/>
  <c r="D87" i="3"/>
  <c r="D88" i="3" l="1"/>
</calcChain>
</file>

<file path=xl/sharedStrings.xml><?xml version="1.0" encoding="utf-8"?>
<sst xmlns="http://schemas.openxmlformats.org/spreadsheetml/2006/main" count="158" uniqueCount="114">
  <si>
    <t>RUBRO O CULTIVO</t>
  </si>
  <si>
    <t>Frutillas</t>
  </si>
  <si>
    <t>RENDIMIENTO (kg/Há.)</t>
  </si>
  <si>
    <t>VARIEDAD</t>
  </si>
  <si>
    <t>Albiol, Monterrey</t>
  </si>
  <si>
    <t>FECHA ESTIMADA  PRECIO VENTA</t>
  </si>
  <si>
    <t>Enero 2022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</si>
  <si>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</si>
  <si>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</si>
  <si>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</si>
  <si>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</si>
  <si>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</si>
  <si>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</si>
  <si>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</si>
  <si>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</si>
  <si>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</si>
  <si>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 y consumo fresco</t>
  </si>
  <si>
    <t>COMUNA/LOCALIDAD</t>
  </si>
  <si>
    <t>Todas la comunas del Área</t>
  </si>
  <si>
    <t>FECHA DE COSECHA</t>
  </si>
  <si>
    <t>Enero 2023</t>
  </si>
  <si>
    <t>FECHA PRECIO INSUMOS</t>
  </si>
  <si>
    <t>CONTINGENCIA</t>
  </si>
  <si>
    <t>Heladas - sequia-lluvia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</si>
  <si>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</si>
  <si>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</si>
  <si>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</si>
  <si>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</si>
  <si>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</si>
  <si>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</si>
  <si>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</si>
  <si>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</si>
  <si>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Control de estolones</t>
  </si>
  <si>
    <t>JH</t>
  </si>
  <si>
    <t>Septiembre- Noviembre</t>
  </si>
  <si>
    <t>control de maleza</t>
  </si>
  <si>
    <t>jh</t>
  </si>
  <si>
    <t>Anual</t>
  </si>
  <si>
    <t>poda</t>
  </si>
  <si>
    <t>invierno (mayo-junio)</t>
  </si>
  <si>
    <t>riego</t>
  </si>
  <si>
    <t>septiembre-abril</t>
  </si>
  <si>
    <t>fertilizacion</t>
  </si>
  <si>
    <t>septiembre- Abril</t>
  </si>
  <si>
    <t>aplicación pesticidas</t>
  </si>
  <si>
    <t>Cosecha</t>
  </si>
  <si>
    <t>noviembre-abril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</si>
  <si>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</si>
  <si>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</si>
  <si>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</si>
  <si>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</si>
  <si>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</si>
  <si>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</si>
  <si>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</si>
  <si>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</si>
  <si>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</si>
  <si>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</si>
  <si>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FUNGICIDAS</t>
  </si>
  <si>
    <t>anual</t>
  </si>
  <si>
    <t>Lt.</t>
  </si>
  <si>
    <t>ACARICIDAS</t>
  </si>
  <si>
    <t>FAST PLUS</t>
  </si>
  <si>
    <t>INSECTICIDAS</t>
  </si>
  <si>
    <t>gladiador</t>
  </si>
  <si>
    <t>OTROS</t>
  </si>
  <si>
    <t>bandejas</t>
  </si>
  <si>
    <t>Subtotal Insumos</t>
  </si>
  <si>
    <t>Item</t>
  </si>
  <si>
    <t xml:space="preserve">Traslados </t>
  </si>
  <si>
    <t>kg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</si>
  <si>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</si>
  <si>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</si>
  <si>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</si>
  <si>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</si>
  <si>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</si>
  <si>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</si>
  <si>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</si>
  <si>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</si>
  <si>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</si>
  <si>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</si>
  <si>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</si>
  <si>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</si>
  <si>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</si>
  <si>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</si>
  <si>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</si>
  <si>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</si>
  <si>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</si>
  <si>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</si>
  <si>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</si>
  <si>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</si>
  <si>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</si>
  <si>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</si>
  <si>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</si>
  <si>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</si>
  <si>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</si>
  <si>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</si>
  <si>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</si>
  <si>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</si>
  <si>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FERTILIZANTES</t>
  </si>
  <si>
    <t>Analisis foliar</t>
  </si>
  <si>
    <t>Un</t>
  </si>
  <si>
    <t>Abril-Mayo</t>
  </si>
  <si>
    <t>Fertilizante foliar</t>
  </si>
  <si>
    <t>Lt</t>
  </si>
  <si>
    <t>Acido fosfórico</t>
  </si>
  <si>
    <t>Kg</t>
  </si>
  <si>
    <t>Nitrato de potasio</t>
  </si>
  <si>
    <t>Nitrato de calcio</t>
  </si>
  <si>
    <t>aceite misible</t>
  </si>
  <si>
    <t>Abril-Octubre</t>
  </si>
  <si>
    <t>sulpopog</t>
  </si>
  <si>
    <t>Ultrasol de produccion</t>
  </si>
  <si>
    <t>ultrasol de desarrollo</t>
  </si>
  <si>
    <t>sacos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</si>
</sst>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7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7" fillId="3" borderId="57" xfId="0" applyNumberFormat="1" applyFont="1" applyFill="1" applyBorder="1" applyAlignment="1">
      <alignment vertical="center"/>
    </xf>
    <xf numFmtId="3" fontId="4" fillId="2" borderId="58" xfId="0" applyNumberFormat="1" applyFont="1" applyFill="1" applyBorder="1" applyAlignment="1">
      <alignment horizontal="right" wrapText="1"/>
    </xf>
    <xf numFmtId="3" fontId="4" fillId="2" borderId="60" xfId="0" applyNumberFormat="1" applyFont="1" applyFill="1" applyBorder="1" applyAlignment="1">
      <alignment horizontal="right" wrapText="1"/>
    </xf>
    <xf numFmtId="49" fontId="7" fillId="3" borderId="57" xfId="0" applyNumberFormat="1" applyFont="1" applyFill="1" applyBorder="1" applyAlignment="1">
      <alignment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wrapText="1"/>
    </xf>
    <xf numFmtId="0" fontId="4" fillId="2" borderId="59" xfId="0" applyFont="1" applyFill="1" applyBorder="1" applyAlignment="1">
      <alignment horizontal="center"/>
    </xf>
    <xf numFmtId="0" fontId="4" fillId="2" borderId="59" xfId="0" applyFont="1" applyFill="1" applyBorder="1"/>
    <xf numFmtId="3" fontId="4" fillId="2" borderId="59" xfId="0" applyNumberFormat="1" applyFont="1" applyFill="1" applyBorder="1"/>
    <xf numFmtId="49" fontId="4" fillId="2" borderId="59" xfId="0" applyNumberFormat="1" applyFont="1" applyFill="1" applyBorder="1"/>
    <xf numFmtId="49" fontId="9" fillId="3" borderId="61" xfId="0" applyNumberFormat="1" applyFont="1" applyFill="1" applyBorder="1" applyAlignment="1">
      <alignment vertical="center"/>
    </xf>
    <xf numFmtId="0" fontId="9" fillId="3" borderId="61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vertical="center"/>
    </xf>
    <xf numFmtId="3" fontId="9" fillId="3" borderId="61" xfId="0" applyNumberFormat="1" applyFont="1" applyFill="1" applyBorder="1" applyAlignment="1">
      <alignment vertical="center"/>
    </xf>
    <xf numFmtId="49" fontId="4" fillId="2" borderId="58" xfId="0" applyNumberFormat="1" applyFont="1" applyFill="1" applyBorder="1"/>
    <xf numFmtId="49" fontId="4" fillId="2" borderId="58" xfId="0" applyNumberFormat="1" applyFont="1" applyFill="1" applyBorder="1" applyAlignment="1">
      <alignment horizontal="center"/>
    </xf>
    <xf numFmtId="0" fontId="4" fillId="2" borderId="58" xfId="0" applyNumberFormat="1" applyFont="1" applyFill="1" applyBorder="1"/>
    <xf numFmtId="3" fontId="4" fillId="2" borderId="58" xfId="0" applyNumberFormat="1" applyFont="1" applyFill="1" applyBorder="1"/>
    <xf numFmtId="3" fontId="4" fillId="2" borderId="62" xfId="0" applyNumberFormat="1" applyFont="1" applyFill="1" applyBorder="1"/>
    <xf numFmtId="0" fontId="2" fillId="9" borderId="44" xfId="0" applyFont="1" applyFill="1" applyBorder="1"/>
    <xf numFmtId="0" fontId="2" fillId="7" borderId="23" xfId="0" applyFont="1" applyFill="1" applyBorder="1"/>
    <xf numFmtId="49" fontId="16" fillId="8" borderId="35" xfId="0" applyNumberFormat="1" applyFont="1" applyFill="1" applyBorder="1" applyAlignment="1">
      <alignment vertical="center"/>
    </xf>
    <xf numFmtId="49" fontId="16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6" fillId="2" borderId="37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6" fillId="8" borderId="39" xfId="0" applyNumberFormat="1" applyFont="1" applyFill="1" applyBorder="1" applyAlignment="1">
      <alignment vertical="center"/>
    </xf>
    <xf numFmtId="167" fontId="16" fillId="8" borderId="40" xfId="0" applyNumberFormat="1" applyFont="1" applyFill="1" applyBorder="1" applyAlignment="1">
      <alignment vertical="center"/>
    </xf>
    <xf numFmtId="9" fontId="16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8" borderId="56" xfId="0" applyNumberFormat="1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167" fontId="16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0" fontId="2" fillId="0" borderId="0" xfId="0" applyNumberFormat="1" applyFont="1"/>
    <xf numFmtId="49" fontId="8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2" fillId="0" borderId="58" xfId="0" applyNumberFormat="1" applyFont="1" applyBorder="1"/>
    <xf numFmtId="0" fontId="12" fillId="0" borderId="58" xfId="0" applyNumberFormat="1" applyFont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2" xfId="0" applyNumberFormat="1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619125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tabSelected="1" topLeftCell="A11" zoomScale="130" zoomScaleNormal="130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42578125" style="1" customWidth="1"/>
    <col min="3" max="3" width="9.7109375" style="1" customWidth="1"/>
    <col min="4" max="4" width="9.42578125" style="1" customWidth="1"/>
    <col min="5" max="5" width="22.8554687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66" t="s">
        <v>2</v>
      </c>
      <c r="F9" s="167"/>
      <c r="G9" s="9">
        <v>35000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68" t="s">
        <v>5</v>
      </c>
      <c r="F10" s="169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68" t="s">
        <v>9</v>
      </c>
      <c r="F11" s="169"/>
      <c r="G11" s="14">
        <v>700</v>
      </c>
    </row>
    <row r="12" spans="1:7" ht="11.25" customHeight="1" x14ac:dyDescent="0.25">
      <c r="A12" s="5"/>
      <c r="B12" s="10" t="s">
        <v>10</v>
      </c>
      <c r="C12" s="15" t="s">
        <v>11</v>
      </c>
      <c r="D12" s="12"/>
      <c r="E12" s="104" t="s">
        <v>12</v>
      </c>
      <c r="F12" s="105"/>
      <c r="G12" s="16">
        <f>(G9*G11)</f>
        <v>24500000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68" t="s">
        <v>15</v>
      </c>
      <c r="F13" s="169"/>
      <c r="G13" s="15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2"/>
      <c r="E14" s="168" t="s">
        <v>19</v>
      </c>
      <c r="F14" s="169"/>
      <c r="G14" s="13" t="s">
        <v>20</v>
      </c>
    </row>
    <row r="15" spans="1:7" ht="25.5" customHeight="1" x14ac:dyDescent="0.25">
      <c r="A15" s="5"/>
      <c r="B15" s="10" t="s">
        <v>21</v>
      </c>
      <c r="C15" s="17">
        <v>44932</v>
      </c>
      <c r="D15" s="12"/>
      <c r="E15" s="170" t="s">
        <v>22</v>
      </c>
      <c r="F15" s="171"/>
      <c r="G15" s="15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62" t="s">
        <v>24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5" x14ac:dyDescent="0.25">
      <c r="A21" s="75"/>
      <c r="B21" s="160" t="s">
        <v>32</v>
      </c>
      <c r="C21" s="161" t="s">
        <v>33</v>
      </c>
      <c r="D21" s="160">
        <v>60</v>
      </c>
      <c r="E21" s="160" t="s">
        <v>34</v>
      </c>
      <c r="F21" s="16">
        <v>20000</v>
      </c>
      <c r="G21" s="107">
        <f>SUM(D21*F21)</f>
        <v>1200000</v>
      </c>
    </row>
    <row r="22" spans="1:7" ht="15" x14ac:dyDescent="0.25">
      <c r="A22" s="75"/>
      <c r="B22" s="160" t="s">
        <v>35</v>
      </c>
      <c r="C22" s="161" t="s">
        <v>36</v>
      </c>
      <c r="D22" s="160">
        <v>50</v>
      </c>
      <c r="E22" s="160" t="s">
        <v>37</v>
      </c>
      <c r="F22" s="16">
        <v>20000</v>
      </c>
      <c r="G22" s="107">
        <f>SUM(D22*F22)</f>
        <v>1000000</v>
      </c>
    </row>
    <row r="23" spans="1:7" ht="15" x14ac:dyDescent="0.25">
      <c r="A23" s="75"/>
      <c r="B23" s="160" t="s">
        <v>38</v>
      </c>
      <c r="C23" s="161" t="s">
        <v>36</v>
      </c>
      <c r="D23" s="160">
        <v>30</v>
      </c>
      <c r="E23" s="160" t="s">
        <v>39</v>
      </c>
      <c r="F23" s="16">
        <v>20000</v>
      </c>
      <c r="G23" s="108">
        <f>SUM(D23*F23)</f>
        <v>600000</v>
      </c>
    </row>
    <row r="24" spans="1:7" ht="12.75" customHeight="1" x14ac:dyDescent="0.25">
      <c r="A24" s="75"/>
      <c r="B24" s="112" t="s">
        <v>40</v>
      </c>
      <c r="C24" s="113" t="s">
        <v>33</v>
      </c>
      <c r="D24" s="114">
        <v>10</v>
      </c>
      <c r="E24" s="112" t="s">
        <v>41</v>
      </c>
      <c r="F24" s="16">
        <v>20000</v>
      </c>
      <c r="G24" s="108">
        <f>(D24*F24)</f>
        <v>200000</v>
      </c>
    </row>
    <row r="25" spans="1:7" ht="12.75" customHeight="1" x14ac:dyDescent="0.25">
      <c r="A25" s="75"/>
      <c r="B25" s="112" t="s">
        <v>42</v>
      </c>
      <c r="C25" s="113" t="s">
        <v>33</v>
      </c>
      <c r="D25" s="114">
        <v>20</v>
      </c>
      <c r="E25" s="112" t="s">
        <v>43</v>
      </c>
      <c r="F25" s="16">
        <v>20000</v>
      </c>
      <c r="G25" s="107">
        <f>(D25*F25)</f>
        <v>400000</v>
      </c>
    </row>
    <row r="26" spans="1:7" ht="12.75" customHeight="1" x14ac:dyDescent="0.25">
      <c r="A26" s="75"/>
      <c r="B26" s="112" t="s">
        <v>44</v>
      </c>
      <c r="C26" s="113" t="s">
        <v>33</v>
      </c>
      <c r="D26" s="114">
        <v>10</v>
      </c>
      <c r="E26" s="112" t="s">
        <v>43</v>
      </c>
      <c r="F26" s="16">
        <v>20000</v>
      </c>
      <c r="G26" s="107">
        <f>(D26*F26)</f>
        <v>200000</v>
      </c>
    </row>
    <row r="27" spans="1:7" ht="12.75" customHeight="1" x14ac:dyDescent="0.25">
      <c r="A27" s="75"/>
      <c r="B27" s="112" t="s">
        <v>45</v>
      </c>
      <c r="C27" s="113" t="s">
        <v>36</v>
      </c>
      <c r="D27" s="114">
        <v>500</v>
      </c>
      <c r="E27" s="112" t="s">
        <v>46</v>
      </c>
      <c r="F27" s="16">
        <v>20000</v>
      </c>
      <c r="G27" s="107">
        <f>(D27*F27)</f>
        <v>10000000</v>
      </c>
    </row>
    <row r="28" spans="1:7" ht="12.75" customHeight="1" x14ac:dyDescent="0.25">
      <c r="A28" s="23"/>
      <c r="B28" s="109" t="s">
        <v>47</v>
      </c>
      <c r="C28" s="110"/>
      <c r="D28" s="110"/>
      <c r="E28" s="110"/>
      <c r="F28" s="111"/>
      <c r="G28" s="106">
        <f>SUM(G21:G27)</f>
        <v>13600000</v>
      </c>
    </row>
    <row r="29" spans="1:7" ht="12" customHeight="1" x14ac:dyDescent="0.25">
      <c r="A29" s="2"/>
      <c r="B29" s="24"/>
      <c r="C29" s="26"/>
      <c r="D29" s="26"/>
      <c r="E29" s="26"/>
      <c r="F29" s="32"/>
      <c r="G29" s="32"/>
    </row>
    <row r="30" spans="1:7" ht="12" customHeight="1" x14ac:dyDescent="0.25">
      <c r="A30" s="5"/>
      <c r="B30" s="33" t="s">
        <v>48</v>
      </c>
      <c r="C30" s="34"/>
      <c r="D30" s="35"/>
      <c r="E30" s="35"/>
      <c r="F30" s="36"/>
      <c r="G30" s="36"/>
    </row>
    <row r="31" spans="1:7" ht="24" customHeight="1" x14ac:dyDescent="0.25">
      <c r="A31" s="5"/>
      <c r="B31" s="37" t="s">
        <v>26</v>
      </c>
      <c r="C31" s="38" t="s">
        <v>27</v>
      </c>
      <c r="D31" s="38" t="s">
        <v>28</v>
      </c>
      <c r="E31" s="37" t="s">
        <v>29</v>
      </c>
      <c r="F31" s="38" t="s">
        <v>30</v>
      </c>
      <c r="G31" s="37" t="s">
        <v>31</v>
      </c>
    </row>
    <row r="32" spans="1:7" ht="12" customHeight="1" x14ac:dyDescent="0.25">
      <c r="A32" s="5"/>
      <c r="B32" s="39"/>
      <c r="C32" s="40" t="s">
        <v>49</v>
      </c>
      <c r="D32" s="40"/>
      <c r="E32" s="40"/>
      <c r="F32" s="101"/>
      <c r="G32" s="101"/>
    </row>
    <row r="33" spans="1:11" ht="12" customHeight="1" x14ac:dyDescent="0.25">
      <c r="A33" s="5"/>
      <c r="B33" s="41" t="s">
        <v>50</v>
      </c>
      <c r="C33" s="42"/>
      <c r="D33" s="42"/>
      <c r="E33" s="42"/>
      <c r="F33" s="43"/>
      <c r="G33" s="102">
        <f>SUM(G32)</f>
        <v>0</v>
      </c>
    </row>
    <row r="34" spans="1:11" ht="12" customHeight="1" x14ac:dyDescent="0.25">
      <c r="A34" s="2"/>
      <c r="B34" s="44"/>
      <c r="C34" s="45"/>
      <c r="D34" s="45"/>
      <c r="E34" s="45"/>
      <c r="F34" s="46"/>
      <c r="G34" s="46"/>
    </row>
    <row r="35" spans="1:11" ht="12" customHeight="1" x14ac:dyDescent="0.25">
      <c r="A35" s="5"/>
      <c r="B35" s="33" t="s">
        <v>51</v>
      </c>
      <c r="C35" s="34"/>
      <c r="D35" s="35"/>
      <c r="E35" s="35"/>
      <c r="F35" s="36"/>
      <c r="G35" s="36"/>
    </row>
    <row r="36" spans="1:11" ht="24" customHeight="1" x14ac:dyDescent="0.25">
      <c r="A36" s="5"/>
      <c r="B36" s="47" t="s">
        <v>26</v>
      </c>
      <c r="C36" s="47" t="s">
        <v>27</v>
      </c>
      <c r="D36" s="47" t="s">
        <v>28</v>
      </c>
      <c r="E36" s="47" t="s">
        <v>29</v>
      </c>
      <c r="F36" s="48" t="s">
        <v>30</v>
      </c>
      <c r="G36" s="47" t="s">
        <v>31</v>
      </c>
    </row>
    <row r="37" spans="1:11" s="1" customFormat="1" ht="12.75" customHeight="1" x14ac:dyDescent="0.25">
      <c r="A37" s="23"/>
      <c r="B37" s="49"/>
      <c r="C37" s="50"/>
      <c r="D37" s="51"/>
      <c r="E37" s="52"/>
      <c r="F37" s="53"/>
      <c r="G37" s="53"/>
    </row>
    <row r="38" spans="1:11" s="1" customFormat="1" ht="12.75" customHeight="1" x14ac:dyDescent="0.25">
      <c r="A38" s="5"/>
      <c r="B38" s="54" t="s">
        <v>52</v>
      </c>
      <c r="C38" s="55"/>
      <c r="D38" s="55"/>
      <c r="E38" s="55"/>
      <c r="F38" s="56"/>
      <c r="G38" s="57">
        <v>0</v>
      </c>
    </row>
    <row r="39" spans="1:11" s="1" customFormat="1" ht="12" customHeight="1" x14ac:dyDescent="0.25">
      <c r="A39" s="2"/>
      <c r="B39" s="44"/>
      <c r="C39" s="45"/>
      <c r="D39" s="45"/>
      <c r="E39" s="45"/>
      <c r="F39" s="46"/>
      <c r="G39" s="46"/>
    </row>
    <row r="40" spans="1:11" s="1" customFormat="1" ht="12" customHeight="1" x14ac:dyDescent="0.25">
      <c r="A40" s="5"/>
      <c r="B40" s="33" t="s">
        <v>53</v>
      </c>
      <c r="C40" s="34"/>
      <c r="D40" s="35"/>
      <c r="E40" s="35"/>
      <c r="F40" s="36"/>
      <c r="G40" s="36"/>
    </row>
    <row r="41" spans="1:11" s="1" customFormat="1" ht="24" customHeight="1" x14ac:dyDescent="0.25">
      <c r="A41" s="5"/>
      <c r="B41" s="48" t="s">
        <v>54</v>
      </c>
      <c r="C41" s="48" t="s">
        <v>55</v>
      </c>
      <c r="D41" s="48" t="s">
        <v>56</v>
      </c>
      <c r="E41" s="48" t="s">
        <v>29</v>
      </c>
      <c r="F41" s="48" t="s">
        <v>30</v>
      </c>
      <c r="G41" s="48" t="s">
        <v>31</v>
      </c>
      <c r="K41" s="100"/>
    </row>
    <row r="42" spans="1:11" s="1" customFormat="1" ht="24" customHeight="1" x14ac:dyDescent="0.25">
      <c r="A42" s="75"/>
      <c r="B42" s="157" t="s">
        <v>98</v>
      </c>
      <c r="C42" s="158"/>
      <c r="D42" s="159"/>
      <c r="E42" s="158"/>
      <c r="F42" s="159"/>
      <c r="G42" s="60"/>
      <c r="K42" s="100"/>
    </row>
    <row r="43" spans="1:11" s="1" customFormat="1" ht="15" x14ac:dyDescent="0.25">
      <c r="A43" s="75"/>
      <c r="B43" s="104" t="s">
        <v>99</v>
      </c>
      <c r="C43" s="58" t="s">
        <v>100</v>
      </c>
      <c r="D43" s="59">
        <v>1</v>
      </c>
      <c r="E43" s="58" t="s">
        <v>101</v>
      </c>
      <c r="F43" s="60">
        <v>35000</v>
      </c>
      <c r="G43" s="60">
        <f t="shared" ref="G43:G49" si="0">(D43*F43)</f>
        <v>35000</v>
      </c>
      <c r="K43" s="100"/>
    </row>
    <row r="44" spans="1:11" s="1" customFormat="1" ht="15" x14ac:dyDescent="0.25">
      <c r="A44" s="75"/>
      <c r="B44" s="104" t="s">
        <v>102</v>
      </c>
      <c r="C44" s="62" t="s">
        <v>103</v>
      </c>
      <c r="D44" s="105">
        <v>20</v>
      </c>
      <c r="E44" s="62" t="s">
        <v>101</v>
      </c>
      <c r="F44" s="60">
        <v>14550</v>
      </c>
      <c r="G44" s="60">
        <f t="shared" si="0"/>
        <v>291000</v>
      </c>
      <c r="K44" s="100"/>
    </row>
    <row r="45" spans="1:11" s="1" customFormat="1" ht="15" x14ac:dyDescent="0.25">
      <c r="A45" s="75"/>
      <c r="B45" s="104" t="s">
        <v>104</v>
      </c>
      <c r="C45" s="58" t="s">
        <v>105</v>
      </c>
      <c r="D45" s="59">
        <v>18</v>
      </c>
      <c r="E45" s="58" t="s">
        <v>101</v>
      </c>
      <c r="F45" s="60">
        <v>9200</v>
      </c>
      <c r="G45" s="60">
        <f t="shared" si="0"/>
        <v>165600</v>
      </c>
      <c r="K45" s="100"/>
    </row>
    <row r="46" spans="1:11" s="1" customFormat="1" ht="15" x14ac:dyDescent="0.25">
      <c r="A46" s="75"/>
      <c r="B46" s="104" t="s">
        <v>106</v>
      </c>
      <c r="C46" s="58" t="s">
        <v>105</v>
      </c>
      <c r="D46" s="59">
        <v>175</v>
      </c>
      <c r="E46" s="58" t="s">
        <v>101</v>
      </c>
      <c r="F46" s="60">
        <v>1500</v>
      </c>
      <c r="G46" s="60">
        <f t="shared" si="0"/>
        <v>262500</v>
      </c>
      <c r="K46" s="100"/>
    </row>
    <row r="47" spans="1:11" s="1" customFormat="1" ht="15" x14ac:dyDescent="0.25">
      <c r="A47" s="75"/>
      <c r="B47" s="104" t="s">
        <v>111</v>
      </c>
      <c r="C47" s="58" t="s">
        <v>113</v>
      </c>
      <c r="D47" s="59">
        <v>20</v>
      </c>
      <c r="E47" s="58" t="s">
        <v>101</v>
      </c>
      <c r="F47" s="60">
        <v>42990</v>
      </c>
      <c r="G47" s="60">
        <f t="shared" si="0"/>
        <v>859800</v>
      </c>
      <c r="K47" s="100"/>
    </row>
    <row r="48" spans="1:11" s="1" customFormat="1" ht="15" x14ac:dyDescent="0.25">
      <c r="A48" s="75"/>
      <c r="B48" s="104" t="s">
        <v>112</v>
      </c>
      <c r="C48" s="58" t="s">
        <v>113</v>
      </c>
      <c r="D48" s="59">
        <v>10</v>
      </c>
      <c r="E48" s="58" t="s">
        <v>101</v>
      </c>
      <c r="F48" s="60">
        <v>42990</v>
      </c>
      <c r="G48" s="60">
        <f t="shared" si="0"/>
        <v>429900</v>
      </c>
      <c r="K48" s="100"/>
    </row>
    <row r="49" spans="1:11" s="1" customFormat="1" ht="15" x14ac:dyDescent="0.25">
      <c r="A49" s="75"/>
      <c r="B49" s="104" t="s">
        <v>107</v>
      </c>
      <c r="C49" s="58" t="s">
        <v>113</v>
      </c>
      <c r="D49" s="59">
        <v>4</v>
      </c>
      <c r="E49" s="58" t="s">
        <v>101</v>
      </c>
      <c r="F49" s="60">
        <v>53650</v>
      </c>
      <c r="G49" s="60">
        <f t="shared" si="0"/>
        <v>214600</v>
      </c>
      <c r="K49" s="100"/>
    </row>
    <row r="50" spans="1:11" s="1" customFormat="1" ht="12.75" customHeight="1" x14ac:dyDescent="0.25">
      <c r="A50" s="23"/>
      <c r="B50" s="61" t="s">
        <v>57</v>
      </c>
      <c r="C50" s="58"/>
      <c r="D50" s="59"/>
      <c r="E50" s="58"/>
      <c r="F50" s="60"/>
      <c r="G50" s="60"/>
    </row>
    <row r="51" spans="1:11" s="1" customFormat="1" ht="12.75" customHeight="1" x14ac:dyDescent="0.25">
      <c r="A51" s="23"/>
      <c r="B51" s="104" t="s">
        <v>110</v>
      </c>
      <c r="C51" s="58" t="s">
        <v>69</v>
      </c>
      <c r="D51" s="59">
        <v>10</v>
      </c>
      <c r="E51" s="58" t="s">
        <v>109</v>
      </c>
      <c r="F51" s="60">
        <v>7600</v>
      </c>
      <c r="G51" s="60">
        <f t="shared" ref="G51" si="1">(D51*F51)</f>
        <v>76000</v>
      </c>
    </row>
    <row r="52" spans="1:11" s="1" customFormat="1" ht="12.75" customHeight="1" x14ac:dyDescent="0.25">
      <c r="A52" s="23"/>
      <c r="B52" s="104" t="s">
        <v>108</v>
      </c>
      <c r="C52" s="58" t="s">
        <v>59</v>
      </c>
      <c r="D52" s="59">
        <v>10</v>
      </c>
      <c r="E52" s="58" t="s">
        <v>58</v>
      </c>
      <c r="F52" s="60">
        <v>7800</v>
      </c>
      <c r="G52" s="60">
        <v>78000</v>
      </c>
    </row>
    <row r="53" spans="1:11" s="1" customFormat="1" ht="12.75" customHeight="1" x14ac:dyDescent="0.25">
      <c r="A53" s="23"/>
      <c r="B53" s="61" t="s">
        <v>60</v>
      </c>
      <c r="C53" s="58"/>
      <c r="D53" s="59"/>
      <c r="E53" s="58"/>
      <c r="F53" s="60"/>
      <c r="G53" s="60"/>
    </row>
    <row r="54" spans="1:11" s="1" customFormat="1" ht="12.75" customHeight="1" x14ac:dyDescent="0.25">
      <c r="A54" s="23"/>
      <c r="B54" s="104" t="s">
        <v>61</v>
      </c>
      <c r="C54" s="62" t="s">
        <v>59</v>
      </c>
      <c r="D54" s="105">
        <v>3</v>
      </c>
      <c r="E54" s="62" t="s">
        <v>37</v>
      </c>
      <c r="F54" s="60">
        <v>22598</v>
      </c>
      <c r="G54" s="60">
        <f t="shared" ref="G54" si="2">(D54*F54)</f>
        <v>67794</v>
      </c>
    </row>
    <row r="55" spans="1:11" s="1" customFormat="1" ht="12.75" customHeight="1" x14ac:dyDescent="0.25">
      <c r="A55" s="23"/>
      <c r="B55" s="61" t="s">
        <v>62</v>
      </c>
      <c r="C55" s="62"/>
      <c r="D55" s="105"/>
      <c r="E55" s="62"/>
      <c r="F55" s="60"/>
      <c r="G55" s="60"/>
    </row>
    <row r="56" spans="1:11" s="1" customFormat="1" ht="12.75" customHeight="1" x14ac:dyDescent="0.25">
      <c r="A56" s="23"/>
      <c r="B56" s="118" t="s">
        <v>63</v>
      </c>
      <c r="C56" s="115" t="s">
        <v>59</v>
      </c>
      <c r="D56" s="116">
        <v>5</v>
      </c>
      <c r="E56" s="115" t="s">
        <v>58</v>
      </c>
      <c r="F56" s="117">
        <v>28390</v>
      </c>
      <c r="G56" s="60">
        <f>+D56*F56</f>
        <v>141950</v>
      </c>
    </row>
    <row r="57" spans="1:11" s="1" customFormat="1" ht="12" customHeight="1" x14ac:dyDescent="0.25">
      <c r="A57" s="2"/>
      <c r="B57" s="119" t="s">
        <v>66</v>
      </c>
      <c r="C57" s="120"/>
      <c r="D57" s="120"/>
      <c r="E57" s="120"/>
      <c r="F57" s="121"/>
      <c r="G57" s="122">
        <f>SUM(G43:G56)</f>
        <v>2622144</v>
      </c>
    </row>
    <row r="58" spans="1:11" s="1" customFormat="1" ht="12" customHeight="1" x14ac:dyDescent="0.25">
      <c r="A58" s="5"/>
      <c r="B58" s="44"/>
      <c r="C58" s="45"/>
      <c r="D58" s="45"/>
      <c r="E58" s="63"/>
      <c r="F58" s="46"/>
      <c r="G58" s="46"/>
    </row>
    <row r="59" spans="1:11" s="1" customFormat="1" ht="24" customHeight="1" x14ac:dyDescent="0.25">
      <c r="A59" s="5"/>
      <c r="B59" s="33" t="s">
        <v>64</v>
      </c>
      <c r="C59" s="34"/>
      <c r="D59" s="35"/>
      <c r="E59" s="35"/>
      <c r="F59" s="36"/>
      <c r="G59" s="36"/>
    </row>
    <row r="60" spans="1:11" s="1" customFormat="1" ht="24" x14ac:dyDescent="0.25">
      <c r="A60" s="23"/>
      <c r="B60" s="47" t="s">
        <v>67</v>
      </c>
      <c r="C60" s="48" t="s">
        <v>55</v>
      </c>
      <c r="D60" s="48" t="s">
        <v>56</v>
      </c>
      <c r="E60" s="47" t="s">
        <v>29</v>
      </c>
      <c r="F60" s="48" t="s">
        <v>30</v>
      </c>
      <c r="G60" s="47" t="s">
        <v>31</v>
      </c>
    </row>
    <row r="61" spans="1:11" s="1" customFormat="1" ht="13.5" customHeight="1" x14ac:dyDescent="0.25">
      <c r="A61" s="5"/>
      <c r="B61" s="103" t="s">
        <v>68</v>
      </c>
      <c r="C61" s="58" t="s">
        <v>69</v>
      </c>
      <c r="D61" s="60">
        <v>70</v>
      </c>
      <c r="E61" s="31" t="s">
        <v>70</v>
      </c>
      <c r="F61" s="64">
        <v>20000</v>
      </c>
      <c r="G61" s="60">
        <f>(D61*F61)</f>
        <v>1400000</v>
      </c>
    </row>
    <row r="62" spans="1:11" s="1" customFormat="1" ht="13.5" customHeight="1" x14ac:dyDescent="0.25">
      <c r="A62" s="75"/>
      <c r="B62" s="123" t="s">
        <v>65</v>
      </c>
      <c r="C62" s="124" t="s">
        <v>55</v>
      </c>
      <c r="D62" s="125">
        <v>100</v>
      </c>
      <c r="E62" s="124" t="s">
        <v>58</v>
      </c>
      <c r="F62" s="126">
        <v>1500</v>
      </c>
      <c r="G62" s="127">
        <f>(D62*F62)</f>
        <v>150000</v>
      </c>
    </row>
    <row r="63" spans="1:11" s="1" customFormat="1" ht="12" customHeight="1" x14ac:dyDescent="0.25">
      <c r="A63" s="2"/>
      <c r="B63" s="65" t="s">
        <v>71</v>
      </c>
      <c r="C63" s="66"/>
      <c r="D63" s="66"/>
      <c r="E63" s="66"/>
      <c r="F63" s="67"/>
      <c r="G63" s="68">
        <f>SUM(G61)</f>
        <v>1400000</v>
      </c>
    </row>
    <row r="64" spans="1:11" s="1" customFormat="1" ht="12" customHeight="1" x14ac:dyDescent="0.25">
      <c r="A64" s="75"/>
      <c r="B64" s="78"/>
      <c r="C64" s="78"/>
      <c r="D64" s="78"/>
      <c r="E64" s="78"/>
      <c r="F64" s="79"/>
      <c r="G64" s="79"/>
    </row>
    <row r="65" spans="1:7" s="1" customFormat="1" ht="12" customHeight="1" x14ac:dyDescent="0.25">
      <c r="A65" s="75"/>
      <c r="B65" s="80" t="s">
        <v>72</v>
      </c>
      <c r="C65" s="81"/>
      <c r="D65" s="81"/>
      <c r="E65" s="81"/>
      <c r="F65" s="81"/>
      <c r="G65" s="82">
        <f>G28+G33+G38+G57+G63</f>
        <v>17622144</v>
      </c>
    </row>
    <row r="66" spans="1:7" s="1" customFormat="1" ht="12" customHeight="1" x14ac:dyDescent="0.25">
      <c r="A66" s="75"/>
      <c r="B66" s="83" t="s">
        <v>73</v>
      </c>
      <c r="C66" s="70"/>
      <c r="D66" s="70"/>
      <c r="E66" s="70"/>
      <c r="F66" s="70"/>
      <c r="G66" s="84">
        <f>G65*0.05</f>
        <v>881107.20000000007</v>
      </c>
    </row>
    <row r="67" spans="1:7" s="1" customFormat="1" ht="12" customHeight="1" x14ac:dyDescent="0.25">
      <c r="A67" s="75"/>
      <c r="B67" s="85" t="s">
        <v>74</v>
      </c>
      <c r="C67" s="69"/>
      <c r="D67" s="69"/>
      <c r="E67" s="69"/>
      <c r="F67" s="69"/>
      <c r="G67" s="86">
        <f>G66+G65</f>
        <v>18503251.199999999</v>
      </c>
    </row>
    <row r="68" spans="1:7" s="1" customFormat="1" ht="12" customHeight="1" x14ac:dyDescent="0.25">
      <c r="A68" s="75"/>
      <c r="B68" s="83" t="s">
        <v>75</v>
      </c>
      <c r="C68" s="70"/>
      <c r="D68" s="70"/>
      <c r="E68" s="70"/>
      <c r="F68" s="70"/>
      <c r="G68" s="84">
        <f>G12</f>
        <v>24500000</v>
      </c>
    </row>
    <row r="69" spans="1:7" s="1" customFormat="1" ht="12" customHeight="1" x14ac:dyDescent="0.25">
      <c r="A69" s="75"/>
      <c r="B69" s="87" t="s">
        <v>76</v>
      </c>
      <c r="C69" s="88"/>
      <c r="D69" s="88"/>
      <c r="E69" s="88"/>
      <c r="F69" s="88"/>
      <c r="G69" s="89">
        <f>G68-G67</f>
        <v>5996748.8000000007</v>
      </c>
    </row>
    <row r="70" spans="1:7" s="1" customFormat="1" ht="12.75" customHeight="1" x14ac:dyDescent="0.25">
      <c r="A70" s="75"/>
      <c r="B70" s="76" t="s">
        <v>77</v>
      </c>
      <c r="C70" s="77"/>
      <c r="D70" s="77"/>
      <c r="E70" s="77"/>
      <c r="F70" s="77"/>
      <c r="G70" s="72"/>
    </row>
    <row r="71" spans="1:7" s="1" customFormat="1" ht="12" customHeight="1" thickBot="1" x14ac:dyDescent="0.3">
      <c r="A71" s="75"/>
      <c r="B71" s="90"/>
      <c r="C71" s="77"/>
      <c r="D71" s="77"/>
      <c r="E71" s="77"/>
      <c r="F71" s="77"/>
      <c r="G71" s="72"/>
    </row>
    <row r="72" spans="1:7" s="1" customFormat="1" ht="12" customHeight="1" x14ac:dyDescent="0.25">
      <c r="A72" s="75"/>
      <c r="B72" s="92" t="s">
        <v>78</v>
      </c>
      <c r="C72" s="93"/>
      <c r="D72" s="93"/>
      <c r="E72" s="93"/>
      <c r="F72" s="94"/>
      <c r="G72" s="72"/>
    </row>
    <row r="73" spans="1:7" s="1" customFormat="1" ht="12" customHeight="1" x14ac:dyDescent="0.25">
      <c r="A73" s="75"/>
      <c r="B73" s="95" t="s">
        <v>79</v>
      </c>
      <c r="C73" s="74"/>
      <c r="D73" s="74"/>
      <c r="E73" s="74"/>
      <c r="F73" s="96"/>
      <c r="G73" s="72"/>
    </row>
    <row r="74" spans="1:7" s="1" customFormat="1" ht="12" customHeight="1" x14ac:dyDescent="0.25">
      <c r="A74" s="75"/>
      <c r="B74" s="95" t="s">
        <v>80</v>
      </c>
      <c r="C74" s="74"/>
      <c r="D74" s="74"/>
      <c r="E74" s="74"/>
      <c r="F74" s="96"/>
      <c r="G74" s="72"/>
    </row>
    <row r="75" spans="1:7" s="1" customFormat="1" ht="12" customHeight="1" x14ac:dyDescent="0.25">
      <c r="A75" s="75"/>
      <c r="B75" s="95" t="s">
        <v>81</v>
      </c>
      <c r="C75" s="74"/>
      <c r="D75" s="74"/>
      <c r="E75" s="74"/>
      <c r="F75" s="96"/>
      <c r="G75" s="72"/>
    </row>
    <row r="76" spans="1:7" s="1" customFormat="1" ht="12" customHeight="1" x14ac:dyDescent="0.25">
      <c r="A76" s="75"/>
      <c r="B76" s="95" t="s">
        <v>82</v>
      </c>
      <c r="C76" s="74"/>
      <c r="D76" s="74"/>
      <c r="E76" s="74"/>
      <c r="F76" s="96"/>
      <c r="G76" s="72"/>
    </row>
    <row r="77" spans="1:7" s="1" customFormat="1" ht="12.75" customHeight="1" x14ac:dyDescent="0.25">
      <c r="A77" s="75"/>
      <c r="B77" s="95" t="s">
        <v>83</v>
      </c>
      <c r="C77" s="74"/>
      <c r="D77" s="74"/>
      <c r="E77" s="74"/>
      <c r="F77" s="96"/>
      <c r="G77" s="72"/>
    </row>
    <row r="78" spans="1:7" s="1" customFormat="1" ht="12.75" customHeight="1" thickBot="1" x14ac:dyDescent="0.3">
      <c r="A78" s="75"/>
      <c r="B78" s="97" t="s">
        <v>84</v>
      </c>
      <c r="C78" s="98"/>
      <c r="D78" s="98"/>
      <c r="E78" s="98"/>
      <c r="F78" s="99"/>
      <c r="G78" s="72"/>
    </row>
    <row r="79" spans="1:7" s="1" customFormat="1" ht="15" customHeight="1" x14ac:dyDescent="0.25">
      <c r="A79" s="75"/>
      <c r="B79" s="91"/>
      <c r="C79" s="74"/>
      <c r="D79" s="74"/>
      <c r="E79" s="74"/>
      <c r="F79" s="74"/>
      <c r="G79" s="72"/>
    </row>
    <row r="80" spans="1:7" s="1" customFormat="1" ht="12" customHeight="1" thickBot="1" x14ac:dyDescent="0.3">
      <c r="A80" s="75"/>
      <c r="B80" s="164" t="s">
        <v>85</v>
      </c>
      <c r="C80" s="165"/>
      <c r="D80" s="128"/>
      <c r="E80" s="129"/>
      <c r="F80" s="129"/>
      <c r="G80" s="72"/>
    </row>
    <row r="81" spans="1:7" s="1" customFormat="1" ht="12" customHeight="1" x14ac:dyDescent="0.25">
      <c r="A81" s="75"/>
      <c r="B81" s="130" t="s">
        <v>67</v>
      </c>
      <c r="C81" s="131" t="s">
        <v>86</v>
      </c>
      <c r="D81" s="132" t="s">
        <v>87</v>
      </c>
      <c r="E81" s="129"/>
      <c r="F81" s="129"/>
      <c r="G81" s="72"/>
    </row>
    <row r="82" spans="1:7" s="1" customFormat="1" ht="12" customHeight="1" x14ac:dyDescent="0.25">
      <c r="A82" s="75"/>
      <c r="B82" s="133" t="s">
        <v>88</v>
      </c>
      <c r="C82" s="134">
        <f>G28</f>
        <v>13600000</v>
      </c>
      <c r="D82" s="135">
        <f>(C82/C88)</f>
        <v>0.73500596478958247</v>
      </c>
      <c r="E82" s="129"/>
      <c r="F82" s="129"/>
      <c r="G82" s="72"/>
    </row>
    <row r="83" spans="1:7" s="1" customFormat="1" ht="12" customHeight="1" x14ac:dyDescent="0.25">
      <c r="A83" s="75"/>
      <c r="B83" s="133" t="s">
        <v>89</v>
      </c>
      <c r="C83" s="134">
        <f>G33</f>
        <v>0</v>
      </c>
      <c r="D83" s="135">
        <v>0</v>
      </c>
      <c r="E83" s="129"/>
      <c r="F83" s="129"/>
      <c r="G83" s="72"/>
    </row>
    <row r="84" spans="1:7" s="1" customFormat="1" ht="12" customHeight="1" x14ac:dyDescent="0.25">
      <c r="A84" s="75"/>
      <c r="B84" s="133" t="s">
        <v>90</v>
      </c>
      <c r="C84" s="134">
        <f>G38</f>
        <v>0</v>
      </c>
      <c r="D84" s="135">
        <f>(C84/C88)</f>
        <v>0</v>
      </c>
      <c r="E84" s="129"/>
      <c r="F84" s="129"/>
      <c r="G84" s="72"/>
    </row>
    <row r="85" spans="1:7" s="1" customFormat="1" ht="12" customHeight="1" x14ac:dyDescent="0.25">
      <c r="A85" s="75"/>
      <c r="B85" s="133" t="s">
        <v>54</v>
      </c>
      <c r="C85" s="134">
        <f>G57</f>
        <v>2622144</v>
      </c>
      <c r="D85" s="135">
        <f>(C85/C88)</f>
        <v>0.14171260886303053</v>
      </c>
      <c r="E85" s="129"/>
      <c r="F85" s="129"/>
      <c r="G85" s="72"/>
    </row>
    <row r="86" spans="1:7" s="1" customFormat="1" ht="12" customHeight="1" x14ac:dyDescent="0.25">
      <c r="A86" s="75"/>
      <c r="B86" s="133" t="s">
        <v>91</v>
      </c>
      <c r="C86" s="136">
        <f>G63</f>
        <v>1400000</v>
      </c>
      <c r="D86" s="135">
        <f>(C86/C88)</f>
        <v>7.5662378728339377E-2</v>
      </c>
      <c r="E86" s="137"/>
      <c r="F86" s="137"/>
      <c r="G86" s="72"/>
    </row>
    <row r="87" spans="1:7" s="1" customFormat="1" ht="12.75" customHeight="1" x14ac:dyDescent="0.25">
      <c r="A87" s="75"/>
      <c r="B87" s="133" t="s">
        <v>92</v>
      </c>
      <c r="C87" s="136">
        <f>G66</f>
        <v>881107.20000000007</v>
      </c>
      <c r="D87" s="135">
        <f>(C87/C88)</f>
        <v>4.7619047619047623E-2</v>
      </c>
      <c r="E87" s="137"/>
      <c r="F87" s="137"/>
      <c r="G87" s="72"/>
    </row>
    <row r="88" spans="1:7" s="1" customFormat="1" ht="12" customHeight="1" thickBot="1" x14ac:dyDescent="0.3">
      <c r="A88" s="75"/>
      <c r="B88" s="138" t="s">
        <v>93</v>
      </c>
      <c r="C88" s="139">
        <f>SUM(C82:C87)</f>
        <v>18503251.199999999</v>
      </c>
      <c r="D88" s="140">
        <f>SUM(D82:D87)</f>
        <v>1</v>
      </c>
      <c r="E88" s="137"/>
      <c r="F88" s="137"/>
      <c r="G88" s="72"/>
    </row>
    <row r="89" spans="1:7" s="1" customFormat="1" ht="12.75" customHeight="1" x14ac:dyDescent="0.25">
      <c r="A89" s="75"/>
      <c r="B89" s="141"/>
      <c r="C89" s="142"/>
      <c r="D89" s="142"/>
      <c r="E89" s="142"/>
      <c r="F89" s="142"/>
      <c r="G89" s="72"/>
    </row>
    <row r="90" spans="1:7" s="1" customFormat="1" ht="12" customHeight="1" x14ac:dyDescent="0.25">
      <c r="A90" s="71"/>
      <c r="B90" s="143"/>
      <c r="C90" s="142"/>
      <c r="D90" s="142"/>
      <c r="E90" s="142"/>
      <c r="F90" s="142"/>
      <c r="G90" s="72"/>
    </row>
    <row r="91" spans="1:7" s="1" customFormat="1" ht="12" customHeight="1" thickBot="1" x14ac:dyDescent="0.3">
      <c r="A91" s="75"/>
      <c r="B91" s="144"/>
      <c r="C91" s="145" t="s">
        <v>94</v>
      </c>
      <c r="D91" s="146"/>
      <c r="E91" s="147"/>
      <c r="F91" s="148"/>
      <c r="G91" s="72"/>
    </row>
    <row r="92" spans="1:7" s="1" customFormat="1" ht="12.75" customHeight="1" x14ac:dyDescent="0.25">
      <c r="A92" s="75"/>
      <c r="B92" s="149" t="s">
        <v>95</v>
      </c>
      <c r="C92" s="150">
        <v>35000</v>
      </c>
      <c r="D92" s="150">
        <v>700</v>
      </c>
      <c r="E92" s="151">
        <v>31000</v>
      </c>
      <c r="F92" s="152"/>
      <c r="G92" s="73"/>
    </row>
    <row r="93" spans="1:7" s="1" customFormat="1" ht="15.6" customHeight="1" thickBot="1" x14ac:dyDescent="0.3">
      <c r="A93" s="75"/>
      <c r="B93" s="138" t="s">
        <v>96</v>
      </c>
      <c r="C93" s="139">
        <f>(G67/C92)</f>
        <v>528.66431999999998</v>
      </c>
      <c r="D93" s="139">
        <f>(G67/D92)</f>
        <v>26433.216</v>
      </c>
      <c r="E93" s="153">
        <f>(G67/E92)</f>
        <v>596.87907096774188</v>
      </c>
      <c r="F93" s="152"/>
      <c r="G93" s="73"/>
    </row>
    <row r="94" spans="1:7" ht="11.25" customHeight="1" x14ac:dyDescent="0.25">
      <c r="B94" s="154" t="s">
        <v>97</v>
      </c>
      <c r="C94" s="155"/>
      <c r="D94" s="155"/>
      <c r="E94" s="155"/>
      <c r="F94" s="155"/>
      <c r="G94" s="155"/>
    </row>
    <row r="95" spans="1:7" ht="11.25" customHeight="1" x14ac:dyDescent="0.25">
      <c r="B95" s="156"/>
      <c r="C95" s="156"/>
      <c r="D95" s="156"/>
      <c r="E95" s="156"/>
      <c r="F95" s="156"/>
      <c r="G95" s="156"/>
    </row>
    <row r="96" spans="1:7" ht="11.25" customHeight="1" x14ac:dyDescent="0.25">
      <c r="B96" s="156"/>
      <c r="C96" s="156"/>
      <c r="D96" s="156"/>
      <c r="E96" s="156"/>
      <c r="F96" s="156"/>
      <c r="G96" s="156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 2DO AÑO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2023-04-05T13:22:06Z</dcterms:modified>
  <cp:category/>
  <cp:contentStatus/>
</cp:coreProperties>
</file>