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atalia Lopez\Downloads\"/>
    </mc:Choice>
  </mc:AlternateContent>
  <xr:revisionPtr revIDLastSave="0" documentId="13_ncr:1_{023B2D38-8CE6-4541-A5AE-09AAF01B5E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RUTILL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5" i="1" s="1"/>
  <c r="G67" i="1"/>
  <c r="G48" i="1"/>
  <c r="G65" i="1"/>
  <c r="G68" i="1"/>
  <c r="G61" i="1"/>
  <c r="G60" i="1"/>
  <c r="G59" i="1"/>
  <c r="G58" i="1"/>
  <c r="G57" i="1"/>
  <c r="D104" i="1" l="1"/>
  <c r="G13" i="1"/>
  <c r="G39" i="1"/>
  <c r="G40" i="1"/>
  <c r="G41" i="1"/>
  <c r="G42" i="1"/>
  <c r="G38" i="1"/>
  <c r="G50" i="1"/>
  <c r="G51" i="1"/>
  <c r="G52" i="1"/>
  <c r="G53" i="1"/>
  <c r="G55" i="1"/>
  <c r="G56" i="1"/>
  <c r="G63" i="1"/>
  <c r="G23" i="1"/>
  <c r="G24" i="1"/>
  <c r="G25" i="1"/>
  <c r="G26" i="1"/>
  <c r="G27" i="1"/>
  <c r="G28" i="1"/>
  <c r="G22" i="1"/>
  <c r="G69" i="1" l="1"/>
  <c r="G43" i="1"/>
  <c r="C96" i="1" s="1"/>
  <c r="C97" i="1"/>
  <c r="G29" i="1"/>
  <c r="C94" i="1" s="1"/>
  <c r="C98" i="1"/>
  <c r="C95" i="1" l="1"/>
  <c r="G80" i="1"/>
  <c r="G77" i="1" l="1"/>
  <c r="G78" i="1" s="1"/>
  <c r="C99" i="1" s="1"/>
  <c r="G79" i="1" l="1"/>
  <c r="D105" i="1" s="1"/>
  <c r="C100" i="1"/>
  <c r="D94" i="1" s="1"/>
  <c r="C105" i="1" l="1"/>
  <c r="E105" i="1"/>
  <c r="G81" i="1"/>
  <c r="D99" i="1"/>
  <c r="D97" i="1"/>
  <c r="D98" i="1"/>
  <c r="D96" i="1"/>
  <c r="D100" i="1" l="1"/>
</calcChain>
</file>

<file path=xl/sharedStrings.xml><?xml version="1.0" encoding="utf-8"?>
<sst xmlns="http://schemas.openxmlformats.org/spreadsheetml/2006/main" count="200" uniqueCount="127">
  <si>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</si>
  <si>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</si>
  <si>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</si>
  <si>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</si>
  <si>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</si>
  <si>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</si>
  <si>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</si>
  <si>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</si>
  <si>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</si>
  <si>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</si>
  <si>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</si>
  <si>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</si>
  <si>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</si>
  <si>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</si>
  <si>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</si>
  <si>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</si>
  <si>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</si>
  <si>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</si>
  <si>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</si>
  <si>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</si>
  <si>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</si>
  <si>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</si>
  <si>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</si>
  <si>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</si>
  <si>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</si>
  <si>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</si>
  <si>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</si>
  <si>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</si>
  <si>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</si>
  <si>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</si>
  <si>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</si>
  <si>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</si>
  <si>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</si>
  <si>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</si>
  <si>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</si>
  <si>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</si>
  <si>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</si>
  <si>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</si>
  <si>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</si>
  <si>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</si>
  <si>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</si>
  <si>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</si>
  <si>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</si>
  <si>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</si>
  <si>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</si>
  <si>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</si>
  <si>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</si>
  <si>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</si>
  <si>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</si>
  <si>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</si>
  <si>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</si>
  <si>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</si>
  <si>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</si>
  <si>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</si>
  <si>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</si>
  <si>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</si>
  <si>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</si>
  <si>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</si>
  <si>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</si>
  <si>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Dic-Mar</t>
  </si>
  <si>
    <t xml:space="preserve"> </t>
  </si>
  <si>
    <t>INSECTICIDA</t>
  </si>
  <si>
    <t>Aradura</t>
  </si>
  <si>
    <t>Rastraje</t>
  </si>
  <si>
    <t>u</t>
  </si>
  <si>
    <t>kg</t>
  </si>
  <si>
    <t>Lt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</si>
  <si>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</si>
  <si>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</si>
  <si>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</si>
  <si>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</si>
  <si>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</si>
  <si>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RENDIMIENTO</t>
  </si>
  <si>
    <t>FRUTILLAS</t>
  </si>
  <si>
    <t>ALBION</t>
  </si>
  <si>
    <t>LOS LAGOS</t>
  </si>
  <si>
    <t>PUERTO MONTT</t>
  </si>
  <si>
    <t xml:space="preserve"> (Kg/ha)</t>
  </si>
  <si>
    <t>MERCADO LOCAL</t>
  </si>
  <si>
    <t>HELADAS - SEQUIA</t>
  </si>
  <si>
    <t>Cercado</t>
  </si>
  <si>
    <t>Camellones y postura plástico</t>
  </si>
  <si>
    <t>Plantación</t>
  </si>
  <si>
    <t>Sistemas de Riego</t>
  </si>
  <si>
    <t>Aplicación Fitosanitarios</t>
  </si>
  <si>
    <t>Control de malezas</t>
  </si>
  <si>
    <t>Cosecha ,selección y embalaje</t>
  </si>
  <si>
    <t>Mayo- Junio</t>
  </si>
  <si>
    <t>Agosto- Septiembre</t>
  </si>
  <si>
    <t>Septiembre</t>
  </si>
  <si>
    <t>Noviembre- Diciembre</t>
  </si>
  <si>
    <t>Diciembre - Marzo</t>
  </si>
  <si>
    <t>Agosto</t>
  </si>
  <si>
    <t xml:space="preserve">Limpiadora </t>
  </si>
  <si>
    <t>Julio</t>
  </si>
  <si>
    <t>Aplicación de cal</t>
  </si>
  <si>
    <t>Maq confección de zanjas</t>
  </si>
  <si>
    <t>Plantas</t>
  </si>
  <si>
    <t>Plástico Mulch Gris Humo 2T</t>
  </si>
  <si>
    <t>Malla Ursus 80 cm.x 100</t>
  </si>
  <si>
    <t>mt</t>
  </si>
  <si>
    <t>Mayo-Junio</t>
  </si>
  <si>
    <t>Polin Impregnado 3-4"</t>
  </si>
  <si>
    <t>Malla Rachel 2,1 x 1m. Lineal</t>
  </si>
  <si>
    <t>mt.</t>
  </si>
  <si>
    <t>Alambre de púas IOWA N°14</t>
  </si>
  <si>
    <t>FERTILIZANTES</t>
  </si>
  <si>
    <t>MATERIALES</t>
  </si>
  <si>
    <t>Superfosfato Triple</t>
  </si>
  <si>
    <t>Salitre Sódico</t>
  </si>
  <si>
    <t>Muriato de Potasio</t>
  </si>
  <si>
    <t>Cal</t>
  </si>
  <si>
    <t>Ultrasol Crecimiento</t>
  </si>
  <si>
    <t>Ultrasol Producción</t>
  </si>
  <si>
    <t>Ultrasol Pinta</t>
  </si>
  <si>
    <t>saco x 25 kg</t>
  </si>
  <si>
    <t>Sept.- Nov.</t>
  </si>
  <si>
    <t>Nov.- Marzo</t>
  </si>
  <si>
    <t>Dic.- Marzo</t>
  </si>
  <si>
    <t>Zero</t>
  </si>
  <si>
    <t>FUNGICIDAS</t>
  </si>
  <si>
    <t>Polyben 80WP</t>
  </si>
  <si>
    <t>Bandeja Plástica</t>
  </si>
  <si>
    <t>Sistema de Riego Frutillas</t>
  </si>
  <si>
    <t>Traslados Internos Plantas</t>
  </si>
  <si>
    <t>Traslados Internos Mulch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</si>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</sst>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7"/>
  </cellStyleXfs>
  <cellXfs count="17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6" xfId="0" applyFont="1" applyFill="1" applyBorder="1"/>
    <xf numFmtId="0" fontId="5" fillId="2" borderId="6" xfId="0" applyFont="1" applyFill="1" applyBorder="1"/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0" fillId="2" borderId="7" xfId="0" applyFill="1" applyBorder="1"/>
    <xf numFmtId="0" fontId="2" fillId="2" borderId="8" xfId="0" applyFont="1" applyFill="1" applyBorder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/>
    <xf numFmtId="0" fontId="2" fillId="2" borderId="15" xfId="0" applyFont="1" applyFill="1" applyBorder="1"/>
    <xf numFmtId="3" fontId="2" fillId="2" borderId="15" xfId="0" applyNumberFormat="1" applyFont="1" applyFill="1" applyBorder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7" xfId="0" applyFont="1" applyFill="1" applyBorder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/>
    <xf numFmtId="0" fontId="0" fillId="2" borderId="19" xfId="0" applyFill="1" applyBorder="1"/>
    <xf numFmtId="49" fontId="0" fillId="2" borderId="17" xfId="0" applyNumberForma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/>
    <xf numFmtId="3" fontId="2" fillId="2" borderId="20" xfId="0" applyNumberFormat="1" applyFont="1" applyFill="1" applyBorder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7" xfId="0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/>
    <xf numFmtId="0" fontId="14" fillId="2" borderId="40" xfId="0" applyFont="1" applyFill="1" applyBorder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0" fontId="14" fillId="2" borderId="45" xfId="0" applyFont="1" applyFill="1" applyBorder="1"/>
    <xf numFmtId="0" fontId="12" fillId="6" borderId="17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7" xfId="0" applyNumberFormat="1" applyBorder="1"/>
    <xf numFmtId="3" fontId="2" fillId="2" borderId="12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center" wrapText="1"/>
    </xf>
    <xf numFmtId="49" fontId="4" fillId="2" borderId="48" xfId="0" applyNumberFormat="1" applyFont="1" applyFill="1" applyBorder="1" applyAlignment="1">
      <alignment horizontal="center"/>
    </xf>
    <xf numFmtId="49" fontId="1" fillId="3" borderId="49" xfId="0" applyNumberFormat="1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/>
    </xf>
    <xf numFmtId="0" fontId="4" fillId="2" borderId="48" xfId="0" applyNumberFormat="1" applyFont="1" applyFill="1" applyBorder="1" applyAlignment="1">
      <alignment horizontal="center"/>
    </xf>
    <xf numFmtId="3" fontId="4" fillId="2" borderId="48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 wrapText="1"/>
    </xf>
    <xf numFmtId="49" fontId="4" fillId="2" borderId="48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0" fontId="8" fillId="3" borderId="16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18" fillId="2" borderId="48" xfId="0" applyFont="1" applyFill="1" applyBorder="1"/>
    <xf numFmtId="0" fontId="18" fillId="2" borderId="48" xfId="0" applyFont="1" applyFill="1" applyBorder="1" applyAlignment="1">
      <alignment horizontal="center"/>
    </xf>
    <xf numFmtId="0" fontId="2" fillId="2" borderId="50" xfId="0" applyFont="1" applyFill="1" applyBorder="1"/>
    <xf numFmtId="0" fontId="2" fillId="2" borderId="51" xfId="0" applyFont="1" applyFill="1" applyBorder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0" fillId="0" borderId="0" xfId="0" applyNumberFormat="1"/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wrapText="1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21" fillId="2" borderId="48" xfId="0" applyNumberFormat="1" applyFont="1" applyFill="1" applyBorder="1" applyAlignment="1">
      <alignment horizontal="left" vertical="center" wrapText="1"/>
    </xf>
    <xf numFmtId="49" fontId="21" fillId="2" borderId="48" xfId="0" applyNumberFormat="1" applyFont="1" applyFill="1" applyBorder="1" applyAlignment="1">
      <alignment horizontal="left"/>
    </xf>
    <xf numFmtId="49" fontId="4" fillId="2" borderId="5" xfId="0" applyNumberFormat="1" applyFont="1" applyFill="1" applyBorder="1"/>
    <xf numFmtId="0" fontId="4" fillId="2" borderId="5" xfId="0" applyFont="1" applyFill="1" applyBorder="1"/>
    <xf numFmtId="0" fontId="2" fillId="2" borderId="55" xfId="0" applyFont="1" applyFill="1" applyBorder="1" applyAlignment="1">
      <alignment wrapText="1"/>
    </xf>
    <xf numFmtId="0" fontId="2" fillId="2" borderId="55" xfId="0" applyFont="1" applyFill="1" applyBorder="1"/>
    <xf numFmtId="0" fontId="2" fillId="2" borderId="56" xfId="0" applyFont="1" applyFill="1" applyBorder="1"/>
    <xf numFmtId="0" fontId="2" fillId="2" borderId="56" xfId="0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wrapText="1"/>
    </xf>
    <xf numFmtId="49" fontId="4" fillId="2" borderId="59" xfId="0" applyNumberFormat="1" applyFont="1" applyFill="1" applyBorder="1"/>
    <xf numFmtId="49" fontId="4" fillId="2" borderId="60" xfId="0" applyNumberFormat="1" applyFont="1" applyFill="1" applyBorder="1"/>
    <xf numFmtId="49" fontId="2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vertical="center" wrapText="1"/>
    </xf>
    <xf numFmtId="49" fontId="4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wrapText="1"/>
    </xf>
    <xf numFmtId="17" fontId="20" fillId="0" borderId="62" xfId="1" applyNumberFormat="1" applyFont="1" applyBorder="1" applyAlignment="1">
      <alignment horizontal="right" vertical="center"/>
    </xf>
    <xf numFmtId="0" fontId="0" fillId="2" borderId="63" xfId="0" applyFill="1" applyBorder="1"/>
    <xf numFmtId="49" fontId="1" fillId="3" borderId="64" xfId="0" applyNumberFormat="1" applyFont="1" applyFill="1" applyBorder="1" applyAlignment="1">
      <alignment vertical="center" wrapText="1"/>
    </xf>
    <xf numFmtId="49" fontId="4" fillId="2" borderId="65" xfId="0" applyNumberFormat="1" applyFont="1" applyFill="1" applyBorder="1" applyAlignment="1">
      <alignment vertical="center" wrapText="1"/>
    </xf>
    <xf numFmtId="49" fontId="4" fillId="2" borderId="66" xfId="0" applyNumberFormat="1" applyFont="1" applyFill="1" applyBorder="1" applyAlignment="1">
      <alignment vertical="center" wrapText="1"/>
    </xf>
    <xf numFmtId="14" fontId="2" fillId="2" borderId="55" xfId="0" applyNumberFormat="1" applyFont="1" applyFill="1" applyBorder="1"/>
    <xf numFmtId="0" fontId="2" fillId="2" borderId="51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7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7" xfId="0" applyNumberFormat="1" applyFont="1" applyFill="1" applyBorder="1" applyAlignment="1">
      <alignment horizontal="left" vertical="center"/>
    </xf>
    <xf numFmtId="49" fontId="3" fillId="3" borderId="61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49" fontId="3" fillId="3" borderId="55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1152524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8"/>
  <sheetViews>
    <sheetView showGridLines="0" tabSelected="1" workbookViewId="0">
      <selection activeCell="C1" sqref="C1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21.5703125" style="11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8"/>
    </row>
    <row r="2" spans="1:7" ht="15" customHeight="1" x14ac:dyDescent="0.25">
      <c r="A2" s="2"/>
      <c r="B2" s="2"/>
      <c r="C2" s="2"/>
      <c r="D2" s="2"/>
      <c r="E2" s="2"/>
      <c r="F2" s="2"/>
      <c r="G2" s="98"/>
    </row>
    <row r="3" spans="1:7" ht="15" customHeight="1" x14ac:dyDescent="0.25">
      <c r="A3" s="2"/>
      <c r="B3" s="2"/>
      <c r="C3" s="2"/>
      <c r="D3" s="2"/>
      <c r="E3" s="2"/>
      <c r="F3" s="2"/>
      <c r="G3" s="98"/>
    </row>
    <row r="4" spans="1:7" ht="15" customHeight="1" x14ac:dyDescent="0.25">
      <c r="A4" s="2"/>
      <c r="B4" s="2"/>
      <c r="C4" s="2"/>
      <c r="D4" s="2"/>
      <c r="E4" s="2"/>
      <c r="F4" s="2"/>
      <c r="G4" s="98"/>
    </row>
    <row r="5" spans="1:7" ht="15" customHeight="1" x14ac:dyDescent="0.25">
      <c r="A5" s="2"/>
      <c r="B5" s="2"/>
      <c r="C5" s="2"/>
      <c r="D5" s="2"/>
      <c r="E5" s="2"/>
      <c r="F5" s="2"/>
      <c r="G5" s="98"/>
    </row>
    <row r="6" spans="1:7" ht="15" customHeight="1" x14ac:dyDescent="0.25">
      <c r="A6" s="2"/>
      <c r="B6" s="2"/>
      <c r="C6" s="2"/>
      <c r="D6" s="2"/>
      <c r="E6" s="2"/>
      <c r="F6" s="2"/>
      <c r="G6" s="98"/>
    </row>
    <row r="7" spans="1:7" ht="15" customHeight="1" x14ac:dyDescent="0.25">
      <c r="A7" s="2"/>
      <c r="B7" s="2"/>
      <c r="C7" s="2"/>
      <c r="D7" s="2"/>
      <c r="E7" s="2"/>
      <c r="F7" s="2"/>
      <c r="G7" s="98"/>
    </row>
    <row r="8" spans="1:7" ht="15" customHeight="1" x14ac:dyDescent="0.25">
      <c r="A8" s="2"/>
      <c r="B8" s="154"/>
      <c r="C8" s="3"/>
      <c r="D8" s="2"/>
      <c r="E8" s="3"/>
      <c r="F8" s="3"/>
      <c r="G8" s="99"/>
    </row>
    <row r="9" spans="1:7" ht="12" customHeight="1" x14ac:dyDescent="0.25">
      <c r="A9" s="51"/>
      <c r="B9" s="155" t="s">
        <v>0</v>
      </c>
      <c r="C9" s="149" t="s">
        <v>73</v>
      </c>
      <c r="D9" s="5"/>
      <c r="E9" s="171" t="s">
        <v>72</v>
      </c>
      <c r="F9" s="172"/>
      <c r="G9" s="136">
        <v>27500</v>
      </c>
    </row>
    <row r="10" spans="1:7" ht="18" customHeight="1" x14ac:dyDescent="0.25">
      <c r="A10" s="51"/>
      <c r="B10" s="156" t="s">
        <v>1</v>
      </c>
      <c r="C10" s="150" t="s">
        <v>74</v>
      </c>
      <c r="D10" s="6"/>
      <c r="E10" s="173"/>
      <c r="F10" s="174"/>
      <c r="G10" s="8" t="s">
        <v>77</v>
      </c>
    </row>
    <row r="11" spans="1:7" ht="18" customHeight="1" x14ac:dyDescent="0.25">
      <c r="A11" s="51"/>
      <c r="B11" s="156" t="s">
        <v>3</v>
      </c>
      <c r="C11" s="151" t="s">
        <v>58</v>
      </c>
      <c r="D11" s="6"/>
      <c r="E11" s="169" t="s">
        <v>2</v>
      </c>
      <c r="F11" s="170"/>
      <c r="G11" s="8" t="s">
        <v>59</v>
      </c>
    </row>
    <row r="12" spans="1:7" ht="11.25" customHeight="1" x14ac:dyDescent="0.25">
      <c r="A12" s="51"/>
      <c r="B12" s="156" t="s">
        <v>4</v>
      </c>
      <c r="C12" s="152" t="s">
        <v>75</v>
      </c>
      <c r="D12" s="6"/>
      <c r="E12" s="145" t="s">
        <v>67</v>
      </c>
      <c r="F12" s="146"/>
      <c r="G12" s="100">
        <v>3000</v>
      </c>
    </row>
    <row r="13" spans="1:7" ht="11.25" customHeight="1" x14ac:dyDescent="0.25">
      <c r="A13" s="51"/>
      <c r="B13" s="156" t="s">
        <v>6</v>
      </c>
      <c r="C13" s="151" t="s">
        <v>76</v>
      </c>
      <c r="D13" s="6"/>
      <c r="E13" s="139" t="s">
        <v>5</v>
      </c>
      <c r="F13" s="140"/>
      <c r="G13" s="89">
        <f>G9*G12</f>
        <v>82500000</v>
      </c>
    </row>
    <row r="14" spans="1:7" ht="13.5" customHeight="1" x14ac:dyDescent="0.25">
      <c r="A14" s="51"/>
      <c r="B14" s="156" t="s">
        <v>8</v>
      </c>
      <c r="C14" s="151" t="s">
        <v>76</v>
      </c>
      <c r="D14" s="6"/>
      <c r="E14" s="145" t="s">
        <v>7</v>
      </c>
      <c r="F14" s="146"/>
      <c r="G14" s="8" t="s">
        <v>78</v>
      </c>
    </row>
    <row r="15" spans="1:7" ht="25.5" customHeight="1" x14ac:dyDescent="0.25">
      <c r="A15" s="51"/>
      <c r="B15" s="157" t="s">
        <v>10</v>
      </c>
      <c r="C15" s="153" t="s">
        <v>76</v>
      </c>
      <c r="D15" s="6"/>
      <c r="E15" s="145" t="s">
        <v>9</v>
      </c>
      <c r="F15" s="146"/>
      <c r="G15" s="8" t="s">
        <v>59</v>
      </c>
    </row>
    <row r="16" spans="1:7" ht="12" customHeight="1" x14ac:dyDescent="0.25">
      <c r="A16" s="2"/>
      <c r="B16" s="159"/>
      <c r="C16" s="160"/>
      <c r="D16" s="161"/>
      <c r="E16" s="147" t="s">
        <v>11</v>
      </c>
      <c r="F16" s="148"/>
      <c r="G16" s="9" t="s">
        <v>79</v>
      </c>
    </row>
    <row r="17" spans="1:7" ht="12" customHeight="1" x14ac:dyDescent="0.25">
      <c r="A17" s="51"/>
      <c r="B17" s="141"/>
      <c r="C17" s="158"/>
      <c r="D17" s="142"/>
      <c r="E17" s="143"/>
      <c r="F17" s="143"/>
      <c r="G17" s="144"/>
    </row>
    <row r="18" spans="1:7" ht="12" customHeight="1" x14ac:dyDescent="0.25">
      <c r="A18" s="10"/>
      <c r="B18" s="162" t="s">
        <v>12</v>
      </c>
      <c r="C18" s="163"/>
      <c r="D18" s="163"/>
      <c r="E18" s="163"/>
      <c r="F18" s="163"/>
      <c r="G18" s="163"/>
    </row>
    <row r="19" spans="1:7" ht="12" customHeight="1" x14ac:dyDescent="0.25">
      <c r="A19" s="2"/>
      <c r="B19" s="11"/>
      <c r="C19" s="12"/>
      <c r="D19" s="12"/>
      <c r="E19" s="12"/>
      <c r="F19" s="13"/>
      <c r="G19" s="101"/>
    </row>
    <row r="20" spans="1:7" ht="12" customHeight="1" x14ac:dyDescent="0.25">
      <c r="A20" s="4"/>
      <c r="B20" s="14" t="s">
        <v>13</v>
      </c>
      <c r="C20" s="15"/>
      <c r="D20" s="16"/>
      <c r="E20" s="16"/>
      <c r="F20" s="16"/>
      <c r="G20" s="102"/>
    </row>
    <row r="21" spans="1:7" ht="24" customHeight="1" x14ac:dyDescent="0.25">
      <c r="A21" s="10"/>
      <c r="B21" s="17" t="s">
        <v>14</v>
      </c>
      <c r="C21" s="17" t="s">
        <v>15</v>
      </c>
      <c r="D21" s="17" t="s">
        <v>16</v>
      </c>
      <c r="E21" s="17" t="s">
        <v>17</v>
      </c>
      <c r="F21" s="17" t="s">
        <v>18</v>
      </c>
      <c r="G21" s="17" t="s">
        <v>19</v>
      </c>
    </row>
    <row r="22" spans="1:7" ht="12.75" customHeight="1" x14ac:dyDescent="0.25">
      <c r="A22" s="10"/>
      <c r="B22" s="7" t="s">
        <v>80</v>
      </c>
      <c r="C22" s="18" t="s">
        <v>20</v>
      </c>
      <c r="D22" s="90">
        <v>6</v>
      </c>
      <c r="E22" s="18" t="s">
        <v>87</v>
      </c>
      <c r="F22" s="126">
        <v>25000</v>
      </c>
      <c r="G22" s="126">
        <f>D22*F22</f>
        <v>150000</v>
      </c>
    </row>
    <row r="23" spans="1:7" ht="12.75" customHeight="1" x14ac:dyDescent="0.25">
      <c r="A23" s="10"/>
      <c r="B23" s="7" t="s">
        <v>81</v>
      </c>
      <c r="C23" s="18" t="s">
        <v>20</v>
      </c>
      <c r="D23" s="90">
        <v>75</v>
      </c>
      <c r="E23" s="18" t="s">
        <v>88</v>
      </c>
      <c r="F23" s="126">
        <v>25000</v>
      </c>
      <c r="G23" s="126">
        <f t="shared" ref="G23:G28" si="0">D23*F23</f>
        <v>1875000</v>
      </c>
    </row>
    <row r="24" spans="1:7" ht="12.75" customHeight="1" x14ac:dyDescent="0.25">
      <c r="A24" s="10"/>
      <c r="B24" s="7" t="s">
        <v>82</v>
      </c>
      <c r="C24" s="18" t="s">
        <v>20</v>
      </c>
      <c r="D24" s="133">
        <v>55</v>
      </c>
      <c r="E24" s="18" t="s">
        <v>89</v>
      </c>
      <c r="F24" s="126">
        <v>25000</v>
      </c>
      <c r="G24" s="126">
        <f t="shared" si="0"/>
        <v>1375000</v>
      </c>
    </row>
    <row r="25" spans="1:7" ht="12.75" customHeight="1" x14ac:dyDescent="0.25">
      <c r="A25" s="10"/>
      <c r="B25" s="7" t="s">
        <v>83</v>
      </c>
      <c r="C25" s="18" t="s">
        <v>20</v>
      </c>
      <c r="D25" s="90">
        <v>8</v>
      </c>
      <c r="E25" s="18" t="s">
        <v>90</v>
      </c>
      <c r="F25" s="126">
        <v>25000</v>
      </c>
      <c r="G25" s="126">
        <f t="shared" si="0"/>
        <v>200000</v>
      </c>
    </row>
    <row r="26" spans="1:7" ht="12.75" customHeight="1" x14ac:dyDescent="0.25">
      <c r="A26" s="10"/>
      <c r="B26" s="7" t="s">
        <v>84</v>
      </c>
      <c r="C26" s="18" t="s">
        <v>20</v>
      </c>
      <c r="D26" s="90">
        <v>6</v>
      </c>
      <c r="E26" s="18" t="s">
        <v>89</v>
      </c>
      <c r="F26" s="126">
        <v>25000</v>
      </c>
      <c r="G26" s="126">
        <f t="shared" si="0"/>
        <v>150000</v>
      </c>
    </row>
    <row r="27" spans="1:7" ht="12.75" customHeight="1" x14ac:dyDescent="0.25">
      <c r="A27" s="10"/>
      <c r="B27" s="7" t="s">
        <v>85</v>
      </c>
      <c r="C27" s="18" t="s">
        <v>20</v>
      </c>
      <c r="D27" s="133">
        <v>8</v>
      </c>
      <c r="E27" s="18" t="s">
        <v>89</v>
      </c>
      <c r="F27" s="126">
        <v>25000</v>
      </c>
      <c r="G27" s="126">
        <f t="shared" si="0"/>
        <v>200000</v>
      </c>
    </row>
    <row r="28" spans="1:7" ht="12.75" customHeight="1" x14ac:dyDescent="0.25">
      <c r="A28" s="10"/>
      <c r="B28" s="7" t="s">
        <v>86</v>
      </c>
      <c r="C28" s="18" t="s">
        <v>20</v>
      </c>
      <c r="D28" s="90">
        <v>600</v>
      </c>
      <c r="E28" s="18" t="s">
        <v>91</v>
      </c>
      <c r="F28" s="126">
        <v>25000</v>
      </c>
      <c r="G28" s="126">
        <f t="shared" si="0"/>
        <v>15000000</v>
      </c>
    </row>
    <row r="29" spans="1:7" ht="12.75" customHeight="1" x14ac:dyDescent="0.25">
      <c r="A29" s="10"/>
      <c r="B29" s="19" t="s">
        <v>21</v>
      </c>
      <c r="C29" s="20"/>
      <c r="D29" s="20"/>
      <c r="E29" s="20"/>
      <c r="F29" s="21"/>
      <c r="G29" s="127">
        <f>SUM(G22:G28)</f>
        <v>18950000</v>
      </c>
    </row>
    <row r="30" spans="1:7" ht="12" customHeight="1" x14ac:dyDescent="0.25">
      <c r="A30" s="2"/>
      <c r="B30" s="11"/>
      <c r="C30" s="13"/>
      <c r="D30" s="13"/>
      <c r="E30" s="13"/>
      <c r="F30" s="22"/>
      <c r="G30" s="103"/>
    </row>
    <row r="31" spans="1:7" ht="12" customHeight="1" x14ac:dyDescent="0.25">
      <c r="A31" s="4"/>
      <c r="B31" s="23" t="s">
        <v>22</v>
      </c>
      <c r="C31" s="24"/>
      <c r="D31" s="25"/>
      <c r="E31" s="25"/>
      <c r="F31" s="26"/>
      <c r="G31" s="104"/>
    </row>
    <row r="32" spans="1:7" ht="24" customHeight="1" x14ac:dyDescent="0.25">
      <c r="A32" s="4"/>
      <c r="B32" s="27" t="s">
        <v>14</v>
      </c>
      <c r="C32" s="28" t="s">
        <v>15</v>
      </c>
      <c r="D32" s="28" t="s">
        <v>16</v>
      </c>
      <c r="E32" s="27" t="s">
        <v>60</v>
      </c>
      <c r="F32" s="28" t="s">
        <v>18</v>
      </c>
      <c r="G32" s="27" t="s">
        <v>19</v>
      </c>
    </row>
    <row r="33" spans="1:11" ht="12" customHeight="1" x14ac:dyDescent="0.25">
      <c r="A33" s="4"/>
      <c r="B33" s="29"/>
      <c r="C33" s="30" t="s">
        <v>60</v>
      </c>
      <c r="D33" s="30" t="s">
        <v>60</v>
      </c>
      <c r="E33" s="30" t="s">
        <v>60</v>
      </c>
      <c r="F33" s="88" t="s">
        <v>60</v>
      </c>
      <c r="G33" s="129"/>
    </row>
    <row r="34" spans="1:11" ht="12" customHeight="1" x14ac:dyDescent="0.25">
      <c r="A34" s="4"/>
      <c r="B34" s="31" t="s">
        <v>23</v>
      </c>
      <c r="C34" s="32"/>
      <c r="D34" s="32"/>
      <c r="E34" s="32"/>
      <c r="F34" s="33"/>
      <c r="G34" s="130"/>
    </row>
    <row r="35" spans="1:11" ht="12" customHeight="1" x14ac:dyDescent="0.25">
      <c r="A35" s="2"/>
      <c r="B35" s="34"/>
      <c r="C35" s="35"/>
      <c r="D35" s="35"/>
      <c r="E35" s="35"/>
      <c r="F35" s="36"/>
      <c r="G35" s="105"/>
    </row>
    <row r="36" spans="1:11" ht="12" customHeight="1" x14ac:dyDescent="0.25">
      <c r="A36" s="4"/>
      <c r="B36" s="23" t="s">
        <v>24</v>
      </c>
      <c r="C36" s="24"/>
      <c r="D36" s="25"/>
      <c r="E36" s="25"/>
      <c r="F36" s="26"/>
      <c r="G36" s="104"/>
    </row>
    <row r="37" spans="1:11" ht="24" customHeight="1" x14ac:dyDescent="0.25">
      <c r="A37" s="4"/>
      <c r="B37" s="37" t="s">
        <v>14</v>
      </c>
      <c r="C37" s="37" t="s">
        <v>15</v>
      </c>
      <c r="D37" s="37" t="s">
        <v>16</v>
      </c>
      <c r="E37" s="37" t="s">
        <v>17</v>
      </c>
      <c r="F37" s="38" t="s">
        <v>18</v>
      </c>
      <c r="G37" s="37" t="s">
        <v>19</v>
      </c>
    </row>
    <row r="38" spans="1:11" ht="12.75" customHeight="1" x14ac:dyDescent="0.25">
      <c r="A38" s="10"/>
      <c r="B38" s="7" t="s">
        <v>62</v>
      </c>
      <c r="C38" s="18" t="s">
        <v>25</v>
      </c>
      <c r="D38" s="90">
        <v>1</v>
      </c>
      <c r="E38" s="18" t="s">
        <v>92</v>
      </c>
      <c r="F38" s="126">
        <v>30000</v>
      </c>
      <c r="G38" s="126">
        <f>D38*F38</f>
        <v>30000</v>
      </c>
    </row>
    <row r="39" spans="1:11" ht="12.75" customHeight="1" x14ac:dyDescent="0.25">
      <c r="A39" s="10"/>
      <c r="B39" s="7" t="s">
        <v>63</v>
      </c>
      <c r="C39" s="18" t="s">
        <v>25</v>
      </c>
      <c r="D39" s="90">
        <v>1</v>
      </c>
      <c r="E39" s="18" t="s">
        <v>92</v>
      </c>
      <c r="F39" s="126">
        <v>30000</v>
      </c>
      <c r="G39" s="126">
        <f>D39*F39</f>
        <v>30000</v>
      </c>
    </row>
    <row r="40" spans="1:11" ht="12.75" customHeight="1" x14ac:dyDescent="0.25">
      <c r="A40" s="10"/>
      <c r="B40" s="7" t="s">
        <v>93</v>
      </c>
      <c r="C40" s="18" t="s">
        <v>25</v>
      </c>
      <c r="D40" s="90">
        <v>1</v>
      </c>
      <c r="E40" s="18" t="s">
        <v>94</v>
      </c>
      <c r="F40" s="126">
        <v>30000</v>
      </c>
      <c r="G40" s="126">
        <f>D40*F40</f>
        <v>30000</v>
      </c>
    </row>
    <row r="41" spans="1:11" ht="12.75" customHeight="1" x14ac:dyDescent="0.25">
      <c r="A41" s="10"/>
      <c r="B41" s="7" t="s">
        <v>95</v>
      </c>
      <c r="C41" s="18" t="s">
        <v>25</v>
      </c>
      <c r="D41" s="90">
        <v>1</v>
      </c>
      <c r="E41" s="18" t="s">
        <v>92</v>
      </c>
      <c r="F41" s="126">
        <v>30000</v>
      </c>
      <c r="G41" s="126">
        <f>D41*F41</f>
        <v>30000</v>
      </c>
    </row>
    <row r="42" spans="1:11" ht="12.75" customHeight="1" x14ac:dyDescent="0.25">
      <c r="A42" s="10"/>
      <c r="B42" s="7" t="s">
        <v>96</v>
      </c>
      <c r="C42" s="18" t="s">
        <v>25</v>
      </c>
      <c r="D42" s="90">
        <v>0.5</v>
      </c>
      <c r="E42" s="18" t="s">
        <v>94</v>
      </c>
      <c r="F42" s="126">
        <v>30000</v>
      </c>
      <c r="G42" s="126">
        <f>D42*F42</f>
        <v>15000</v>
      </c>
    </row>
    <row r="43" spans="1:11" ht="12.75" customHeight="1" x14ac:dyDescent="0.25">
      <c r="A43" s="4"/>
      <c r="B43" s="39" t="s">
        <v>26</v>
      </c>
      <c r="C43" s="40"/>
      <c r="D43" s="40"/>
      <c r="E43" s="40"/>
      <c r="F43" s="40"/>
      <c r="G43" s="128">
        <f>G38+G39+G40+G41+G42</f>
        <v>135000</v>
      </c>
    </row>
    <row r="44" spans="1:11" ht="12" customHeight="1" x14ac:dyDescent="0.25">
      <c r="A44" s="2"/>
      <c r="B44" s="34"/>
      <c r="C44" s="35"/>
      <c r="D44" s="35"/>
      <c r="E44" s="35"/>
      <c r="F44" s="36"/>
      <c r="G44" s="105"/>
    </row>
    <row r="45" spans="1:11" ht="12" customHeight="1" x14ac:dyDescent="0.25">
      <c r="A45" s="4"/>
      <c r="B45" s="23" t="s">
        <v>27</v>
      </c>
      <c r="C45" s="24"/>
      <c r="D45" s="25"/>
      <c r="E45" s="25"/>
      <c r="F45" s="26"/>
      <c r="G45" s="104"/>
    </row>
    <row r="46" spans="1:11" ht="24" customHeight="1" x14ac:dyDescent="0.25">
      <c r="A46" s="4"/>
      <c r="B46" s="92" t="s">
        <v>28</v>
      </c>
      <c r="C46" s="92" t="s">
        <v>29</v>
      </c>
      <c r="D46" s="92" t="s">
        <v>30</v>
      </c>
      <c r="E46" s="92" t="s">
        <v>17</v>
      </c>
      <c r="F46" s="92" t="s">
        <v>18</v>
      </c>
      <c r="G46" s="106" t="s">
        <v>19</v>
      </c>
      <c r="K46" s="87"/>
    </row>
    <row r="47" spans="1:11" ht="12.75" customHeight="1" x14ac:dyDescent="0.25">
      <c r="A47" s="51"/>
      <c r="B47" s="137" t="s">
        <v>107</v>
      </c>
      <c r="C47" s="96"/>
      <c r="D47" s="95"/>
      <c r="E47" s="96"/>
      <c r="F47" s="96"/>
      <c r="G47" s="95"/>
      <c r="K47" s="87"/>
    </row>
    <row r="48" spans="1:11" ht="12.75" customHeight="1" x14ac:dyDescent="0.25">
      <c r="A48" s="51"/>
      <c r="B48" s="137" t="s">
        <v>97</v>
      </c>
      <c r="C48" s="96" t="s">
        <v>64</v>
      </c>
      <c r="D48" s="95">
        <v>55000</v>
      </c>
      <c r="E48" s="96" t="s">
        <v>71</v>
      </c>
      <c r="F48" s="96">
        <v>170</v>
      </c>
      <c r="G48" s="95">
        <f>D48*F48</f>
        <v>9350000</v>
      </c>
      <c r="K48" s="87"/>
    </row>
    <row r="49" spans="1:7" ht="12.75" customHeight="1" x14ac:dyDescent="0.25">
      <c r="A49" s="51"/>
      <c r="B49" s="138" t="s">
        <v>98</v>
      </c>
      <c r="C49" s="91" t="s">
        <v>65</v>
      </c>
      <c r="D49" s="94">
        <v>748</v>
      </c>
      <c r="E49" s="91" t="s">
        <v>92</v>
      </c>
      <c r="F49" s="95"/>
      <c r="G49" s="95" t="s">
        <v>60</v>
      </c>
    </row>
    <row r="50" spans="1:7" ht="12.75" customHeight="1" x14ac:dyDescent="0.25">
      <c r="A50" s="51"/>
      <c r="B50" s="97" t="s">
        <v>99</v>
      </c>
      <c r="C50" s="93" t="s">
        <v>100</v>
      </c>
      <c r="D50" s="93">
        <v>400</v>
      </c>
      <c r="E50" s="93" t="s">
        <v>101</v>
      </c>
      <c r="F50" s="95">
        <v>1201</v>
      </c>
      <c r="G50" s="95">
        <f t="shared" ref="G50:G68" si="1">D50*F50</f>
        <v>480400</v>
      </c>
    </row>
    <row r="51" spans="1:7" ht="12.75" customHeight="1" x14ac:dyDescent="0.25">
      <c r="A51" s="51"/>
      <c r="B51" s="97" t="s">
        <v>102</v>
      </c>
      <c r="C51" s="91" t="s">
        <v>64</v>
      </c>
      <c r="D51" s="94">
        <v>200</v>
      </c>
      <c r="E51" s="91" t="s">
        <v>101</v>
      </c>
      <c r="F51" s="95">
        <v>3780</v>
      </c>
      <c r="G51" s="95">
        <f t="shared" si="1"/>
        <v>756000</v>
      </c>
    </row>
    <row r="52" spans="1:7" ht="12.75" customHeight="1" x14ac:dyDescent="0.25">
      <c r="A52" s="51"/>
      <c r="B52" s="97" t="s">
        <v>103</v>
      </c>
      <c r="C52" s="91" t="s">
        <v>104</v>
      </c>
      <c r="D52" s="94">
        <v>400</v>
      </c>
      <c r="E52" s="91" t="s">
        <v>94</v>
      </c>
      <c r="F52" s="95">
        <v>1020</v>
      </c>
      <c r="G52" s="95">
        <f t="shared" si="1"/>
        <v>408000</v>
      </c>
    </row>
    <row r="53" spans="1:7" ht="12.75" customHeight="1" x14ac:dyDescent="0.25">
      <c r="A53" s="51"/>
      <c r="B53" s="97" t="s">
        <v>105</v>
      </c>
      <c r="C53" s="93" t="s">
        <v>100</v>
      </c>
      <c r="D53" s="93">
        <v>400</v>
      </c>
      <c r="E53" s="93" t="s">
        <v>101</v>
      </c>
      <c r="F53" s="95">
        <v>203</v>
      </c>
      <c r="G53" s="95">
        <f t="shared" si="1"/>
        <v>81200</v>
      </c>
    </row>
    <row r="54" spans="1:7" ht="12.75" customHeight="1" x14ac:dyDescent="0.25">
      <c r="A54" s="51"/>
      <c r="B54" s="138" t="s">
        <v>106</v>
      </c>
      <c r="C54" s="91"/>
      <c r="D54" s="94"/>
      <c r="E54" s="91"/>
      <c r="F54" s="95"/>
      <c r="G54" s="95" t="s">
        <v>60</v>
      </c>
    </row>
    <row r="55" spans="1:7" ht="12.75" customHeight="1" x14ac:dyDescent="0.25">
      <c r="A55" s="51"/>
      <c r="B55" s="97" t="s">
        <v>108</v>
      </c>
      <c r="C55" s="91" t="s">
        <v>65</v>
      </c>
      <c r="D55" s="94">
        <v>150</v>
      </c>
      <c r="E55" s="91" t="s">
        <v>92</v>
      </c>
      <c r="F55" s="95">
        <v>952</v>
      </c>
      <c r="G55" s="95">
        <f t="shared" si="1"/>
        <v>142800</v>
      </c>
    </row>
    <row r="56" spans="1:7" ht="12.75" customHeight="1" x14ac:dyDescent="0.25">
      <c r="A56" s="51"/>
      <c r="B56" s="97" t="s">
        <v>109</v>
      </c>
      <c r="C56" s="93" t="s">
        <v>65</v>
      </c>
      <c r="D56" s="93">
        <v>90</v>
      </c>
      <c r="E56" s="91" t="s">
        <v>92</v>
      </c>
      <c r="F56" s="95">
        <v>2700</v>
      </c>
      <c r="G56" s="95">
        <f t="shared" si="1"/>
        <v>243000</v>
      </c>
    </row>
    <row r="57" spans="1:7" ht="12.75" customHeight="1" x14ac:dyDescent="0.25">
      <c r="A57" s="51"/>
      <c r="B57" s="97" t="s">
        <v>110</v>
      </c>
      <c r="C57" s="93" t="s">
        <v>65</v>
      </c>
      <c r="D57" s="93">
        <v>50</v>
      </c>
      <c r="E57" s="91" t="s">
        <v>92</v>
      </c>
      <c r="F57" s="95">
        <v>994</v>
      </c>
      <c r="G57" s="95">
        <f t="shared" si="1"/>
        <v>49700</v>
      </c>
    </row>
    <row r="58" spans="1:7" ht="12.75" customHeight="1" x14ac:dyDescent="0.25">
      <c r="A58" s="51"/>
      <c r="B58" s="97" t="s">
        <v>111</v>
      </c>
      <c r="C58" s="93" t="s">
        <v>65</v>
      </c>
      <c r="D58" s="93">
        <v>2000</v>
      </c>
      <c r="E58" s="91" t="s">
        <v>92</v>
      </c>
      <c r="F58" s="95">
        <v>102</v>
      </c>
      <c r="G58" s="95">
        <f t="shared" si="1"/>
        <v>204000</v>
      </c>
    </row>
    <row r="59" spans="1:7" ht="12.75" customHeight="1" x14ac:dyDescent="0.25">
      <c r="A59" s="51"/>
      <c r="B59" s="97" t="s">
        <v>112</v>
      </c>
      <c r="C59" s="93" t="s">
        <v>115</v>
      </c>
      <c r="D59" s="93">
        <v>4</v>
      </c>
      <c r="E59" s="91" t="s">
        <v>116</v>
      </c>
      <c r="F59" s="95">
        <v>69000</v>
      </c>
      <c r="G59" s="95">
        <f t="shared" si="1"/>
        <v>276000</v>
      </c>
    </row>
    <row r="60" spans="1:7" ht="12.75" customHeight="1" x14ac:dyDescent="0.25">
      <c r="A60" s="51"/>
      <c r="B60" s="97" t="s">
        <v>113</v>
      </c>
      <c r="C60" s="93" t="s">
        <v>115</v>
      </c>
      <c r="D60" s="93">
        <v>4</v>
      </c>
      <c r="E60" s="91" t="s">
        <v>117</v>
      </c>
      <c r="F60" s="95">
        <v>69000</v>
      </c>
      <c r="G60" s="95">
        <f t="shared" si="1"/>
        <v>276000</v>
      </c>
    </row>
    <row r="61" spans="1:7" ht="12.75" customHeight="1" x14ac:dyDescent="0.25">
      <c r="A61" s="51"/>
      <c r="B61" s="97" t="s">
        <v>114</v>
      </c>
      <c r="C61" s="93" t="s">
        <v>115</v>
      </c>
      <c r="D61" s="93">
        <v>2</v>
      </c>
      <c r="E61" s="91" t="s">
        <v>118</v>
      </c>
      <c r="F61" s="95">
        <v>69000</v>
      </c>
      <c r="G61" s="95">
        <f t="shared" si="1"/>
        <v>138000</v>
      </c>
    </row>
    <row r="62" spans="1:7" ht="12.75" customHeight="1" x14ac:dyDescent="0.25">
      <c r="A62" s="51"/>
      <c r="B62" s="138" t="s">
        <v>61</v>
      </c>
      <c r="C62" s="91"/>
      <c r="D62" s="94"/>
      <c r="E62" s="91"/>
      <c r="F62" s="95"/>
      <c r="G62" s="95" t="s">
        <v>60</v>
      </c>
    </row>
    <row r="63" spans="1:7" ht="12.75" customHeight="1" x14ac:dyDescent="0.25">
      <c r="A63" s="51"/>
      <c r="B63" s="97" t="s">
        <v>119</v>
      </c>
      <c r="C63" s="91" t="s">
        <v>66</v>
      </c>
      <c r="D63" s="94">
        <v>4</v>
      </c>
      <c r="E63" s="91" t="s">
        <v>117</v>
      </c>
      <c r="F63" s="95">
        <v>55000</v>
      </c>
      <c r="G63" s="95">
        <f t="shared" si="1"/>
        <v>220000</v>
      </c>
    </row>
    <row r="64" spans="1:7" ht="12.75" customHeight="1" x14ac:dyDescent="0.25">
      <c r="A64" s="51"/>
      <c r="B64" s="97" t="s">
        <v>120</v>
      </c>
      <c r="C64" s="91"/>
      <c r="D64" s="94"/>
      <c r="E64" s="91"/>
      <c r="F64" s="95"/>
      <c r="G64" s="95"/>
    </row>
    <row r="65" spans="1:9" ht="12.75" customHeight="1" x14ac:dyDescent="0.25">
      <c r="A65" s="51"/>
      <c r="B65" s="97" t="s">
        <v>121</v>
      </c>
      <c r="C65" s="91" t="s">
        <v>65</v>
      </c>
      <c r="D65" s="94">
        <v>4</v>
      </c>
      <c r="E65" s="91" t="s">
        <v>117</v>
      </c>
      <c r="F65" s="95">
        <v>344000</v>
      </c>
      <c r="G65" s="95">
        <f t="shared" ref="G65:G67" si="2">D65*F65</f>
        <v>1376000</v>
      </c>
    </row>
    <row r="66" spans="1:9" ht="12.75" customHeight="1" x14ac:dyDescent="0.25">
      <c r="A66" s="51"/>
      <c r="B66" s="97" t="s">
        <v>32</v>
      </c>
      <c r="C66" s="91"/>
      <c r="D66" s="94"/>
      <c r="E66" s="91"/>
      <c r="F66" s="95"/>
      <c r="G66" s="95"/>
    </row>
    <row r="67" spans="1:9" ht="12.75" customHeight="1" x14ac:dyDescent="0.25">
      <c r="A67" s="51"/>
      <c r="B67" s="97" t="s">
        <v>122</v>
      </c>
      <c r="C67" s="91" t="s">
        <v>64</v>
      </c>
      <c r="D67" s="94">
        <v>150</v>
      </c>
      <c r="E67" s="91" t="s">
        <v>118</v>
      </c>
      <c r="F67" s="95">
        <v>4000</v>
      </c>
      <c r="G67" s="95">
        <f t="shared" si="2"/>
        <v>600000</v>
      </c>
    </row>
    <row r="68" spans="1:9" ht="12.75" customHeight="1" x14ac:dyDescent="0.25">
      <c r="A68" s="51"/>
      <c r="B68" s="97" t="s">
        <v>123</v>
      </c>
      <c r="C68" s="91" t="s">
        <v>64</v>
      </c>
      <c r="D68" s="94">
        <v>1</v>
      </c>
      <c r="E68" s="91" t="s">
        <v>92</v>
      </c>
      <c r="F68" s="95">
        <v>2000000</v>
      </c>
      <c r="G68" s="95">
        <f t="shared" si="1"/>
        <v>2000000</v>
      </c>
    </row>
    <row r="69" spans="1:9" ht="13.5" customHeight="1" x14ac:dyDescent="0.25">
      <c r="A69" s="51"/>
      <c r="B69" s="121" t="s">
        <v>31</v>
      </c>
      <c r="C69" s="122"/>
      <c r="D69" s="122"/>
      <c r="E69" s="122"/>
      <c r="F69" s="123"/>
      <c r="G69" s="131">
        <f>G48+G50+G51+G52+G53+G55+G56+G57+G58+G59+G60+G61+G63+G65+G67+G68</f>
        <v>16601100</v>
      </c>
    </row>
    <row r="70" spans="1:9" ht="12" customHeight="1" x14ac:dyDescent="0.25">
      <c r="A70" s="2"/>
      <c r="B70" s="116"/>
      <c r="C70" s="117"/>
      <c r="D70" s="117"/>
      <c r="E70" s="118"/>
      <c r="F70" s="119"/>
      <c r="G70" s="120"/>
    </row>
    <row r="71" spans="1:9" ht="12" customHeight="1" x14ac:dyDescent="0.25">
      <c r="A71" s="4"/>
      <c r="B71" s="23" t="s">
        <v>32</v>
      </c>
      <c r="C71" s="24"/>
      <c r="D71" s="25"/>
      <c r="E71" s="25"/>
      <c r="F71" s="26"/>
      <c r="G71" s="104"/>
    </row>
    <row r="72" spans="1:9" ht="24" customHeight="1" x14ac:dyDescent="0.25">
      <c r="A72" s="4"/>
      <c r="B72" s="113" t="s">
        <v>33</v>
      </c>
      <c r="C72" s="92" t="s">
        <v>29</v>
      </c>
      <c r="D72" s="92" t="s">
        <v>30</v>
      </c>
      <c r="E72" s="113" t="s">
        <v>17</v>
      </c>
      <c r="F72" s="92" t="s">
        <v>18</v>
      </c>
      <c r="G72" s="113" t="s">
        <v>19</v>
      </c>
    </row>
    <row r="73" spans="1:9" ht="16.5" customHeight="1" x14ac:dyDescent="0.25">
      <c r="A73" s="51"/>
      <c r="B73" s="114" t="s">
        <v>124</v>
      </c>
      <c r="C73" s="115" t="s">
        <v>65</v>
      </c>
      <c r="D73" s="115">
        <v>110</v>
      </c>
      <c r="E73" s="91" t="s">
        <v>89</v>
      </c>
      <c r="F73" s="95">
        <v>2000</v>
      </c>
      <c r="G73" s="95">
        <f t="shared" ref="G73:G74" si="3">D73*F73</f>
        <v>220000</v>
      </c>
    </row>
    <row r="74" spans="1:9" ht="16.5" customHeight="1" x14ac:dyDescent="0.25">
      <c r="A74" s="51"/>
      <c r="B74" s="114" t="s">
        <v>125</v>
      </c>
      <c r="C74" s="115" t="s">
        <v>65</v>
      </c>
      <c r="D74" s="115">
        <v>748</v>
      </c>
      <c r="E74" s="91" t="s">
        <v>126</v>
      </c>
      <c r="F74" s="95">
        <v>100</v>
      </c>
      <c r="G74" s="95">
        <f t="shared" si="3"/>
        <v>74800</v>
      </c>
    </row>
    <row r="75" spans="1:9" ht="13.5" customHeight="1" x14ac:dyDescent="0.25">
      <c r="A75" s="4"/>
      <c r="B75" s="41" t="s">
        <v>34</v>
      </c>
      <c r="C75" s="42"/>
      <c r="D75" s="42"/>
      <c r="E75" s="112"/>
      <c r="F75" s="43"/>
      <c r="G75" s="132">
        <f>G73+G74</f>
        <v>294800</v>
      </c>
      <c r="I75" s="124"/>
    </row>
    <row r="76" spans="1:9" ht="12" customHeight="1" x14ac:dyDescent="0.25">
      <c r="A76" s="2"/>
      <c r="B76" s="54"/>
      <c r="C76" s="54"/>
      <c r="D76" s="54"/>
      <c r="E76" s="54"/>
      <c r="F76" s="55"/>
      <c r="G76" s="107"/>
    </row>
    <row r="77" spans="1:9" ht="12" customHeight="1" x14ac:dyDescent="0.25">
      <c r="A77" s="51"/>
      <c r="B77" s="56" t="s">
        <v>35</v>
      </c>
      <c r="C77" s="57"/>
      <c r="D77" s="57"/>
      <c r="E77" s="57"/>
      <c r="F77" s="57"/>
      <c r="G77" s="58">
        <f>G29+G34+G43+G69+G75</f>
        <v>35980900</v>
      </c>
    </row>
    <row r="78" spans="1:9" ht="12" customHeight="1" x14ac:dyDescent="0.25">
      <c r="A78" s="51"/>
      <c r="B78" s="59" t="s">
        <v>36</v>
      </c>
      <c r="C78" s="45"/>
      <c r="D78" s="45"/>
      <c r="E78" s="45"/>
      <c r="F78" s="45"/>
      <c r="G78" s="60">
        <f>G77*0.05</f>
        <v>1799045</v>
      </c>
    </row>
    <row r="79" spans="1:9" ht="12" customHeight="1" x14ac:dyDescent="0.25">
      <c r="A79" s="51"/>
      <c r="B79" s="61" t="s">
        <v>37</v>
      </c>
      <c r="C79" s="44"/>
      <c r="D79" s="44"/>
      <c r="E79" s="44"/>
      <c r="F79" s="44"/>
      <c r="G79" s="62">
        <f>G78+G77</f>
        <v>37779945</v>
      </c>
    </row>
    <row r="80" spans="1:9" ht="12" customHeight="1" x14ac:dyDescent="0.25">
      <c r="A80" s="51"/>
      <c r="B80" s="59" t="s">
        <v>38</v>
      </c>
      <c r="C80" s="45"/>
      <c r="D80" s="45"/>
      <c r="E80" s="45"/>
      <c r="F80" s="45"/>
      <c r="G80" s="60">
        <f>G13</f>
        <v>82500000</v>
      </c>
    </row>
    <row r="81" spans="1:7" ht="12" customHeight="1" x14ac:dyDescent="0.25">
      <c r="A81" s="51"/>
      <c r="B81" s="63" t="s">
        <v>39</v>
      </c>
      <c r="C81" s="64"/>
      <c r="D81" s="64"/>
      <c r="E81" s="64"/>
      <c r="F81" s="64"/>
      <c r="G81" s="58">
        <f>G80-G79</f>
        <v>44720055</v>
      </c>
    </row>
    <row r="82" spans="1:7" ht="12" customHeight="1" x14ac:dyDescent="0.25">
      <c r="A82" s="51"/>
      <c r="B82" s="52" t="s">
        <v>40</v>
      </c>
      <c r="C82" s="53"/>
      <c r="D82" s="53"/>
      <c r="E82" s="53"/>
      <c r="F82" s="53"/>
      <c r="G82" s="108"/>
    </row>
    <row r="83" spans="1:7" ht="12.75" customHeight="1" thickBot="1" x14ac:dyDescent="0.3">
      <c r="A83" s="51"/>
      <c r="B83" s="65"/>
      <c r="C83" s="53"/>
      <c r="D83" s="53"/>
      <c r="E83" s="53"/>
      <c r="F83" s="53"/>
      <c r="G83" s="108"/>
    </row>
    <row r="84" spans="1:7" ht="12" customHeight="1" x14ac:dyDescent="0.25">
      <c r="A84" s="51"/>
      <c r="B84" s="76" t="s">
        <v>41</v>
      </c>
      <c r="C84" s="77"/>
      <c r="D84" s="77"/>
      <c r="E84" s="77"/>
      <c r="F84" s="78"/>
      <c r="G84" s="108"/>
    </row>
    <row r="85" spans="1:7" ht="12" customHeight="1" x14ac:dyDescent="0.25">
      <c r="A85" s="51"/>
      <c r="B85" s="79" t="s">
        <v>42</v>
      </c>
      <c r="C85" s="50"/>
      <c r="D85" s="50"/>
      <c r="E85" s="50"/>
      <c r="F85" s="80"/>
      <c r="G85" s="108"/>
    </row>
    <row r="86" spans="1:7" ht="12" customHeight="1" x14ac:dyDescent="0.25">
      <c r="A86" s="51"/>
      <c r="B86" s="79" t="s">
        <v>43</v>
      </c>
      <c r="C86" s="50"/>
      <c r="D86" s="50"/>
      <c r="E86" s="50"/>
      <c r="F86" s="80"/>
      <c r="G86" s="108"/>
    </row>
    <row r="87" spans="1:7" ht="12" customHeight="1" x14ac:dyDescent="0.25">
      <c r="A87" s="51"/>
      <c r="B87" s="79" t="s">
        <v>44</v>
      </c>
      <c r="C87" s="50"/>
      <c r="D87" s="50"/>
      <c r="E87" s="50"/>
      <c r="F87" s="80"/>
      <c r="G87" s="108"/>
    </row>
    <row r="88" spans="1:7" ht="12" customHeight="1" x14ac:dyDescent="0.25">
      <c r="A88" s="51"/>
      <c r="B88" s="79" t="s">
        <v>45</v>
      </c>
      <c r="C88" s="50"/>
      <c r="D88" s="50"/>
      <c r="E88" s="50"/>
      <c r="F88" s="80"/>
      <c r="G88" s="108"/>
    </row>
    <row r="89" spans="1:7" ht="12" customHeight="1" x14ac:dyDescent="0.25">
      <c r="A89" s="51"/>
      <c r="B89" s="79" t="s">
        <v>46</v>
      </c>
      <c r="C89" s="50"/>
      <c r="D89" s="50"/>
      <c r="E89" s="50"/>
      <c r="F89" s="80"/>
      <c r="G89" s="108"/>
    </row>
    <row r="90" spans="1:7" ht="12.75" customHeight="1" thickBot="1" x14ac:dyDescent="0.3">
      <c r="A90" s="51"/>
      <c r="B90" s="81" t="s">
        <v>47</v>
      </c>
      <c r="C90" s="82"/>
      <c r="D90" s="82"/>
      <c r="E90" s="82"/>
      <c r="F90" s="83"/>
      <c r="G90" s="108"/>
    </row>
    <row r="91" spans="1:7" ht="12.75" customHeight="1" x14ac:dyDescent="0.25">
      <c r="A91" s="51"/>
      <c r="B91" s="74"/>
      <c r="C91" s="50"/>
      <c r="D91" s="50"/>
      <c r="E91" s="50"/>
      <c r="F91" s="50"/>
      <c r="G91" s="108"/>
    </row>
    <row r="92" spans="1:7" ht="15" customHeight="1" thickBot="1" x14ac:dyDescent="0.3">
      <c r="A92" s="51"/>
      <c r="B92" s="167" t="s">
        <v>48</v>
      </c>
      <c r="C92" s="168"/>
      <c r="D92" s="73"/>
      <c r="E92" s="46"/>
      <c r="F92" s="46"/>
      <c r="G92" s="108"/>
    </row>
    <row r="93" spans="1:7" ht="12" customHeight="1" x14ac:dyDescent="0.25">
      <c r="A93" s="51"/>
      <c r="B93" s="67" t="s">
        <v>33</v>
      </c>
      <c r="C93" s="134" t="s">
        <v>49</v>
      </c>
      <c r="D93" s="135" t="s">
        <v>50</v>
      </c>
      <c r="E93" s="46"/>
      <c r="F93" s="46"/>
      <c r="G93" s="108"/>
    </row>
    <row r="94" spans="1:7" ht="12" customHeight="1" x14ac:dyDescent="0.25">
      <c r="A94" s="51"/>
      <c r="B94" s="68" t="s">
        <v>51</v>
      </c>
      <c r="C94" s="47">
        <f>G29</f>
        <v>18950000</v>
      </c>
      <c r="D94" s="69">
        <f>(C94/C100)</f>
        <v>0.50158887208544112</v>
      </c>
      <c r="E94" s="46"/>
      <c r="F94" s="46"/>
      <c r="G94" s="108"/>
    </row>
    <row r="95" spans="1:7" ht="12" customHeight="1" x14ac:dyDescent="0.25">
      <c r="A95" s="51"/>
      <c r="B95" s="68" t="s">
        <v>52</v>
      </c>
      <c r="C95" s="47">
        <f>G34</f>
        <v>0</v>
      </c>
      <c r="D95" s="69">
        <v>0</v>
      </c>
      <c r="E95" s="46"/>
      <c r="F95" s="46"/>
      <c r="G95" s="108"/>
    </row>
    <row r="96" spans="1:7" ht="12" customHeight="1" x14ac:dyDescent="0.25">
      <c r="A96" s="51"/>
      <c r="B96" s="68" t="s">
        <v>53</v>
      </c>
      <c r="C96" s="47">
        <f>G43</f>
        <v>135000</v>
      </c>
      <c r="D96" s="69">
        <f>(C96/C100)</f>
        <v>3.5733244185506357E-3</v>
      </c>
      <c r="E96" s="46"/>
      <c r="F96" s="46"/>
      <c r="G96" s="108"/>
    </row>
    <row r="97" spans="1:7" ht="12" customHeight="1" x14ac:dyDescent="0.25">
      <c r="A97" s="51"/>
      <c r="B97" s="68" t="s">
        <v>28</v>
      </c>
      <c r="C97" s="47">
        <f>G69</f>
        <v>16601100</v>
      </c>
      <c r="D97" s="69">
        <f>(C97/C100)</f>
        <v>0.43941567410963672</v>
      </c>
      <c r="E97" s="46"/>
      <c r="F97" s="46"/>
      <c r="G97" s="108"/>
    </row>
    <row r="98" spans="1:7" ht="12" customHeight="1" x14ac:dyDescent="0.25">
      <c r="A98" s="51"/>
      <c r="B98" s="68" t="s">
        <v>54</v>
      </c>
      <c r="C98" s="48">
        <f>G75</f>
        <v>294800</v>
      </c>
      <c r="D98" s="69">
        <f>(C98/C100)</f>
        <v>7.8030817673239066E-3</v>
      </c>
      <c r="E98" s="49"/>
      <c r="F98" s="49"/>
      <c r="G98" s="108"/>
    </row>
    <row r="99" spans="1:7" ht="12" customHeight="1" x14ac:dyDescent="0.25">
      <c r="A99" s="51"/>
      <c r="B99" s="68" t="s">
        <v>55</v>
      </c>
      <c r="C99" s="48">
        <f>G78</f>
        <v>1799045</v>
      </c>
      <c r="D99" s="69">
        <f>(C99/C100)</f>
        <v>4.7619047619047616E-2</v>
      </c>
      <c r="E99" s="49"/>
      <c r="F99" s="49"/>
      <c r="G99" s="108"/>
    </row>
    <row r="100" spans="1:7" ht="12.75" customHeight="1" thickBot="1" x14ac:dyDescent="0.3">
      <c r="A100" s="51"/>
      <c r="B100" s="70" t="s">
        <v>56</v>
      </c>
      <c r="C100" s="71">
        <f>SUM(C94:C99)</f>
        <v>37779945</v>
      </c>
      <c r="D100" s="72">
        <f>SUM(D94:D99)</f>
        <v>1</v>
      </c>
      <c r="E100" s="49"/>
      <c r="F100" s="49"/>
      <c r="G100" s="108"/>
    </row>
    <row r="101" spans="1:7" ht="12" customHeight="1" x14ac:dyDescent="0.25">
      <c r="A101" s="51"/>
      <c r="B101" s="65"/>
      <c r="C101" s="53"/>
      <c r="D101" s="53"/>
      <c r="E101" s="53"/>
      <c r="F101" s="53"/>
      <c r="G101" s="108"/>
    </row>
    <row r="102" spans="1:7" ht="12.75" customHeight="1" thickBot="1" x14ac:dyDescent="0.3">
      <c r="A102" s="51"/>
      <c r="B102" s="66"/>
      <c r="C102" s="53"/>
      <c r="D102" s="53"/>
      <c r="E102" s="53"/>
      <c r="F102" s="53"/>
      <c r="G102" s="108"/>
    </row>
    <row r="103" spans="1:7" ht="12" customHeight="1" thickBot="1" x14ac:dyDescent="0.3">
      <c r="A103" s="51"/>
      <c r="B103" s="164" t="s">
        <v>70</v>
      </c>
      <c r="C103" s="165"/>
      <c r="D103" s="165"/>
      <c r="E103" s="166"/>
      <c r="F103" s="49"/>
      <c r="G103" s="108"/>
    </row>
    <row r="104" spans="1:7" ht="12" customHeight="1" x14ac:dyDescent="0.25">
      <c r="A104" s="51"/>
      <c r="B104" s="85" t="s">
        <v>68</v>
      </c>
      <c r="C104" s="125">
        <v>20000</v>
      </c>
      <c r="D104" s="125">
        <f>G9</f>
        <v>27500</v>
      </c>
      <c r="E104" s="125">
        <v>28000</v>
      </c>
      <c r="F104" s="84"/>
      <c r="G104" s="109"/>
    </row>
    <row r="105" spans="1:7" ht="12.75" customHeight="1" thickBot="1" x14ac:dyDescent="0.3">
      <c r="A105" s="51"/>
      <c r="B105" s="70" t="s">
        <v>69</v>
      </c>
      <c r="C105" s="71">
        <f>(G79/C104)</f>
        <v>1888.9972499999999</v>
      </c>
      <c r="D105" s="71">
        <f>(G79/D104)</f>
        <v>1373.8161818181818</v>
      </c>
      <c r="E105" s="86">
        <f>(G79/E104)</f>
        <v>1349.2837500000001</v>
      </c>
      <c r="F105" s="84"/>
      <c r="G105" s="109"/>
    </row>
    <row r="106" spans="1:7" ht="15.6" customHeight="1" x14ac:dyDescent="0.25">
      <c r="A106" s="51"/>
      <c r="B106" s="75" t="s">
        <v>57</v>
      </c>
      <c r="C106" s="50"/>
      <c r="D106" s="50"/>
      <c r="E106" s="50"/>
      <c r="F106" s="50"/>
      <c r="G106" s="110"/>
    </row>
    <row r="108" spans="1:7" ht="11.25" customHeight="1" x14ac:dyDescent="0.25">
      <c r="C108"/>
      <c r="D108"/>
    </row>
  </sheetData>
  <mergeCells count="5">
    <mergeCell ref="B18:G18"/>
    <mergeCell ref="B103:E103"/>
    <mergeCell ref="B92:C92"/>
    <mergeCell ref="E11:F11"/>
    <mergeCell ref="E9:F10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Natalia Lopez</cp:lastModifiedBy>
  <cp:lastPrinted>2023-02-10T19:03:25Z</cp:lastPrinted>
  <dcterms:created xsi:type="dcterms:W3CDTF">2020-11-27T12:49:26Z</dcterms:created>
  <dcterms:modified xsi:type="dcterms:W3CDTF">2023-03-15T03:15:14Z</dcterms:modified>
</cp:coreProperties>
</file>