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epulvedah\Desktop\OneDrive - INDAP\ESCRITORIO\INDAP 2023\FICHAS TECNICAS\2023\FICHAS TECNICAS\"/>
    </mc:Choice>
  </mc:AlternateContent>
  <bookViews>
    <workbookView xWindow="0" yWindow="0" windowWidth="15360" windowHeight="8712"/>
  </bookViews>
  <sheets>
    <sheet name="GALLINA PONEDORA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70" i="1" l="1"/>
  <c r="C69" i="1"/>
  <c r="G44" i="1"/>
  <c r="G46" i="1" s="1"/>
  <c r="F39" i="1"/>
  <c r="G39" i="1" s="1"/>
  <c r="F37" i="1"/>
  <c r="G37" i="1" s="1"/>
  <c r="F22" i="1"/>
  <c r="G22" i="1" s="1"/>
  <c r="F21" i="1"/>
  <c r="G21" i="1" s="1"/>
  <c r="F20" i="1"/>
  <c r="G20" i="1" s="1"/>
  <c r="G10" i="1"/>
  <c r="G8" i="1"/>
  <c r="G11" i="1" l="1"/>
  <c r="G51" i="1" s="1"/>
  <c r="C72" i="1"/>
  <c r="G23" i="1"/>
  <c r="C68" i="1" s="1"/>
  <c r="G40" i="1"/>
  <c r="C71" i="1" s="1"/>
  <c r="G48" i="1" l="1"/>
  <c r="G49" i="1" s="1"/>
  <c r="C73" i="1"/>
  <c r="G50" i="1"/>
  <c r="D73" i="1" l="1"/>
  <c r="D79" i="1"/>
  <c r="E79" i="1"/>
  <c r="C79" i="1"/>
  <c r="G52" i="1"/>
  <c r="C74" i="1"/>
  <c r="D70" i="1" l="1"/>
  <c r="D68" i="1"/>
  <c r="D72" i="1"/>
  <c r="D71" i="1"/>
  <c r="D74" i="1" l="1"/>
</calcChain>
</file>

<file path=xl/sharedStrings.xml><?xml version="1.0" encoding="utf-8"?>
<sst xmlns="http://schemas.openxmlformats.org/spreadsheetml/2006/main" count="111" uniqueCount="82">
  <si>
    <t>RUBRO O CULTIVO</t>
  </si>
  <si>
    <t>RENDIMIENTO (HUEVOS) 100 AVES</t>
  </si>
  <si>
    <t>VARIEDAD</t>
  </si>
  <si>
    <t>LOHMANN, ISA BROWN,HI -LINE BROWN</t>
  </si>
  <si>
    <t>FECHA ESTIMADA  PRECIO VENTA</t>
  </si>
  <si>
    <t>ANUAL</t>
  </si>
  <si>
    <t>NIVEL TECNOLÓGICO</t>
  </si>
  <si>
    <t>MEDIO</t>
  </si>
  <si>
    <t>PRECIO ESPERADO ($HUEVOS)</t>
  </si>
  <si>
    <t>REGIÓN</t>
  </si>
  <si>
    <t>ÑUBLE</t>
  </si>
  <si>
    <t>INGRESO ESPERADO, con IVA ($)</t>
  </si>
  <si>
    <t>AGENCIA DE ÁREA</t>
  </si>
  <si>
    <t>YUNGAY</t>
  </si>
  <si>
    <t>DESTINO PRODUCCION</t>
  </si>
  <si>
    <t>VENTA LOCAL</t>
  </si>
  <si>
    <t>COMUNA/LOCALIDAD</t>
  </si>
  <si>
    <t>PEMUCO, YUNGAY</t>
  </si>
  <si>
    <t>FECHA DE COSECHA</t>
  </si>
  <si>
    <t>FECHA PRECIO INSUMOS</t>
  </si>
  <si>
    <t>CONTINGENCIA</t>
  </si>
  <si>
    <t>SANITARIO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</si>
  <si>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</si>
  <si>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</si>
  <si>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</si>
  <si>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</si>
  <si>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</si>
  <si>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</si>
  <si>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</si>
  <si>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</si>
  <si>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Limpieza ,manejo gallinero</t>
  </si>
  <si>
    <t>JH</t>
  </si>
  <si>
    <t>enero - diciembre</t>
  </si>
  <si>
    <t>Manejos sanitarios</t>
  </si>
  <si>
    <t>Cosecha y envasado huevos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</si>
  <si>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</si>
  <si>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</si>
  <si>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</si>
  <si>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</si>
  <si>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</si>
  <si>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</si>
  <si>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</si>
  <si>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</si>
  <si>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</si>
  <si>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ALIMENTO</t>
  </si>
  <si>
    <t>Ponedoras</t>
  </si>
  <si>
    <t>Kg</t>
  </si>
  <si>
    <t>TRATAMIENTOS</t>
  </si>
  <si>
    <t>Productos sanitarios</t>
  </si>
  <si>
    <t>u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</si>
  <si>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</si>
  <si>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</si>
  <si>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</si>
  <si>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</si>
  <si>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</si>
  <si>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</si>
  <si>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</si>
  <si>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</si>
  <si>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</si>
  <si>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</si>
  <si>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</si>
  <si>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</si>
  <si>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</si>
  <si>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</si>
  <si>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</si>
  <si>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</si>
  <si>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</si>
  <si>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</si>
  <si>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</si>
  <si>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</si>
  <si>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</si>
  <si>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</si>
  <si>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</si>
  <si>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</si>
  <si>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</si>
  <si>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</si>
  <si>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</si>
  <si>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($/unidad)</t>
  </si>
  <si>
    <t>Rendimiento (huevos/plantel)</t>
  </si>
  <si>
    <t>Costo unitario ($/huevo) (*)</t>
  </si>
  <si>
    <t>(*): Este valor representa el valor mìnimo de venta del producto</t>
  </si>
  <si>
    <t>GALLINA PONEDORA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</si>
</sst>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7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1" fillId="3" borderId="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right"/>
    </xf>
    <xf numFmtId="0" fontId="2" fillId="2" borderId="6" xfId="0" applyFont="1" applyFill="1" applyBorder="1"/>
    <xf numFmtId="3" fontId="2" fillId="2" borderId="5" xfId="0" applyNumberFormat="1" applyFont="1" applyFill="1" applyBorder="1"/>
    <xf numFmtId="49" fontId="4" fillId="2" borderId="4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/>
    <xf numFmtId="0" fontId="4" fillId="2" borderId="5" xfId="0" applyFont="1" applyFill="1" applyBorder="1"/>
    <xf numFmtId="3" fontId="4" fillId="2" borderId="5" xfId="0" applyNumberFormat="1" applyFont="1" applyFill="1" applyBorder="1" applyAlignment="1">
      <alignment horizontal="right" wrapText="1"/>
    </xf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/>
    <xf numFmtId="0" fontId="2" fillId="2" borderId="3" xfId="0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0" fontId="4" fillId="2" borderId="5" xfId="0" applyNumberFormat="1" applyFont="1" applyFill="1" applyBorder="1" applyAlignment="1">
      <alignment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0" fontId="4" fillId="2" borderId="5" xfId="0" applyNumberFormat="1" applyFont="1" applyFill="1" applyBorder="1"/>
    <xf numFmtId="3" fontId="4" fillId="2" borderId="5" xfId="0" applyNumberFormat="1" applyFont="1" applyFill="1" applyBorder="1"/>
    <xf numFmtId="49" fontId="8" fillId="2" borderId="5" xfId="0" applyNumberFormat="1" applyFont="1" applyFill="1" applyBorder="1"/>
    <xf numFmtId="0" fontId="4" fillId="2" borderId="5" xfId="0" applyFont="1" applyFill="1" applyBorder="1" applyAlignment="1">
      <alignment horizontal="center"/>
    </xf>
    <xf numFmtId="49" fontId="9" fillId="3" borderId="13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3" fontId="9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165" fontId="4" fillId="2" borderId="5" xfId="0" applyNumberFormat="1" applyFont="1" applyFill="1" applyBorder="1"/>
    <xf numFmtId="49" fontId="10" fillId="5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horizontal="center" wrapText="1"/>
    </xf>
    <xf numFmtId="49" fontId="9" fillId="3" borderId="17" xfId="0" applyNumberFormat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/>
    </xf>
    <xf numFmtId="3" fontId="9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6" fillId="7" borderId="19" xfId="0" applyFont="1" applyFill="1" applyBorder="1"/>
    <xf numFmtId="49" fontId="14" fillId="8" borderId="20" xfId="0" applyNumberFormat="1" applyFont="1" applyFill="1" applyBorder="1" applyAlignment="1">
      <alignment vertical="center"/>
    </xf>
    <xf numFmtId="3" fontId="14" fillId="2" borderId="5" xfId="0" applyNumberFormat="1" applyFont="1" applyFill="1" applyBorder="1" applyAlignment="1">
      <alignment vertical="center"/>
    </xf>
    <xf numFmtId="0" fontId="14" fillId="2" borderId="5" xfId="0" applyNumberFormat="1" applyFont="1" applyFill="1" applyBorder="1" applyAlignment="1">
      <alignment vertical="center"/>
    </xf>
    <xf numFmtId="167" fontId="14" fillId="2" borderId="5" xfId="0" applyNumberFormat="1" applyFont="1" applyFill="1" applyBorder="1" applyAlignment="1">
      <alignment vertical="center"/>
    </xf>
    <xf numFmtId="0" fontId="11" fillId="7" borderId="18" xfId="0" applyFont="1" applyFill="1" applyBorder="1" applyAlignment="1">
      <alignment vertical="center"/>
    </xf>
    <xf numFmtId="0" fontId="11" fillId="7" borderId="19" xfId="0" applyFont="1" applyFill="1" applyBorder="1" applyAlignment="1">
      <alignment vertical="center"/>
    </xf>
    <xf numFmtId="166" fontId="1" fillId="2" borderId="19" xfId="0" applyNumberFormat="1" applyFont="1" applyFill="1" applyBorder="1" applyAlignment="1">
      <alignment vertical="center"/>
    </xf>
    <xf numFmtId="166" fontId="18" fillId="2" borderId="19" xfId="0" applyNumberFormat="1" applyFont="1" applyFill="1" applyBorder="1" applyAlignment="1">
      <alignment vertical="center"/>
    </xf>
    <xf numFmtId="0" fontId="16" fillId="2" borderId="19" xfId="0" applyFont="1" applyFill="1" applyBorder="1"/>
    <xf numFmtId="49" fontId="0" fillId="2" borderId="19" xfId="0" applyNumberForma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2" fillId="2" borderId="21" xfId="0" applyFont="1" applyFill="1" applyBorder="1"/>
    <xf numFmtId="3" fontId="2" fillId="2" borderId="21" xfId="0" applyNumberFormat="1" applyFont="1" applyFill="1" applyBorder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6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6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6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1" fillId="5" borderId="28" xfId="0" applyFont="1" applyFill="1" applyBorder="1" applyAlignment="1">
      <alignment vertical="center"/>
    </xf>
    <xf numFmtId="166" fontId="1" fillId="6" borderId="29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7" fillId="2" borderId="19" xfId="0" applyFont="1" applyFill="1" applyBorder="1" applyAlignment="1">
      <alignment vertical="center"/>
    </xf>
    <xf numFmtId="49" fontId="14" fillId="8" borderId="30" xfId="0" applyNumberFormat="1" applyFont="1" applyFill="1" applyBorder="1" applyAlignment="1">
      <alignment vertical="center"/>
    </xf>
    <xf numFmtId="49" fontId="16" fillId="8" borderId="31" xfId="0" applyNumberFormat="1" applyFont="1" applyFill="1" applyBorder="1"/>
    <xf numFmtId="49" fontId="14" fillId="2" borderId="32" xfId="0" applyNumberFormat="1" applyFont="1" applyFill="1" applyBorder="1" applyAlignment="1">
      <alignment vertical="center"/>
    </xf>
    <xf numFmtId="9" fontId="16" fillId="2" borderId="33" xfId="0" applyNumberFormat="1" applyFont="1" applyFill="1" applyBorder="1"/>
    <xf numFmtId="49" fontId="14" fillId="8" borderId="34" xfId="0" applyNumberFormat="1" applyFont="1" applyFill="1" applyBorder="1" applyAlignment="1">
      <alignment vertical="center"/>
    </xf>
    <xf numFmtId="167" fontId="14" fillId="8" borderId="35" xfId="0" applyNumberFormat="1" applyFont="1" applyFill="1" applyBorder="1" applyAlignment="1">
      <alignment vertical="center"/>
    </xf>
    <xf numFmtId="9" fontId="14" fillId="8" borderId="36" xfId="0" applyNumberFormat="1" applyFont="1" applyFill="1" applyBorder="1" applyAlignment="1">
      <alignment vertical="center"/>
    </xf>
    <xf numFmtId="0" fontId="16" fillId="9" borderId="39" xfId="0" applyFont="1" applyFill="1" applyBorder="1"/>
    <xf numFmtId="0" fontId="16" fillId="2" borderId="19" xfId="0" applyFont="1" applyFill="1" applyBorder="1" applyAlignment="1">
      <alignment vertical="center"/>
    </xf>
    <xf numFmtId="49" fontId="16" fillId="2" borderId="19" xfId="0" applyNumberFormat="1" applyFont="1" applyFill="1" applyBorder="1" applyAlignment="1">
      <alignment vertical="center"/>
    </xf>
    <xf numFmtId="49" fontId="14" fillId="2" borderId="40" xfId="0" applyNumberFormat="1" applyFont="1" applyFill="1" applyBorder="1" applyAlignment="1">
      <alignment vertical="center"/>
    </xf>
    <xf numFmtId="0" fontId="16" fillId="2" borderId="41" xfId="0" applyFont="1" applyFill="1" applyBorder="1"/>
    <xf numFmtId="0" fontId="16" fillId="2" borderId="42" xfId="0" applyFont="1" applyFill="1" applyBorder="1"/>
    <xf numFmtId="49" fontId="16" fillId="2" borderId="43" xfId="0" applyNumberFormat="1" applyFont="1" applyFill="1" applyBorder="1" applyAlignment="1">
      <alignment vertical="center"/>
    </xf>
    <xf numFmtId="0" fontId="16" fillId="2" borderId="44" xfId="0" applyFont="1" applyFill="1" applyBorder="1"/>
    <xf numFmtId="49" fontId="16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0" fontId="14" fillId="7" borderId="19" xfId="0" applyFont="1" applyFill="1" applyBorder="1" applyAlignment="1">
      <alignment vertical="center"/>
    </xf>
    <xf numFmtId="0" fontId="11" fillId="9" borderId="18" xfId="0" applyFont="1" applyFill="1" applyBorder="1" applyAlignment="1">
      <alignment vertical="center"/>
    </xf>
    <xf numFmtId="49" fontId="19" fillId="9" borderId="19" xfId="0" applyNumberFormat="1" applyFont="1" applyFill="1" applyBorder="1" applyAlignment="1">
      <alignment vertical="center"/>
    </xf>
    <xf numFmtId="0" fontId="11" fillId="9" borderId="19" xfId="0" applyFont="1" applyFill="1" applyBorder="1" applyAlignment="1">
      <alignment vertical="center"/>
    </xf>
    <xf numFmtId="0" fontId="11" fillId="9" borderId="48" xfId="0" applyFont="1" applyFill="1" applyBorder="1" applyAlignment="1">
      <alignment vertical="center"/>
    </xf>
    <xf numFmtId="49" fontId="14" fillId="8" borderId="49" xfId="0" applyNumberFormat="1" applyFont="1" applyFill="1" applyBorder="1" applyAlignment="1">
      <alignment vertical="center"/>
    </xf>
    <xf numFmtId="0" fontId="14" fillId="8" borderId="50" xfId="0" applyNumberFormat="1" applyFont="1" applyFill="1" applyBorder="1" applyAlignment="1">
      <alignment vertical="center"/>
    </xf>
    <xf numFmtId="0" fontId="14" fillId="8" borderId="51" xfId="0" applyNumberFormat="1" applyFont="1" applyFill="1" applyBorder="1" applyAlignment="1">
      <alignment vertical="center"/>
    </xf>
    <xf numFmtId="167" fontId="14" fillId="8" borderId="36" xfId="0" applyNumberFormat="1" applyFont="1" applyFill="1" applyBorder="1" applyAlignment="1">
      <alignment vertical="center"/>
    </xf>
    <xf numFmtId="0" fontId="0" fillId="0" borderId="19" xfId="0" applyNumberFormat="1" applyBorder="1"/>
    <xf numFmtId="0" fontId="5" fillId="2" borderId="6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right" vertical="center"/>
    </xf>
    <xf numFmtId="164" fontId="4" fillId="2" borderId="5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14" fontId="4" fillId="2" borderId="5" xfId="0" applyNumberFormat="1" applyFont="1" applyFill="1" applyBorder="1" applyAlignment="1">
      <alignment horizontal="right" vertical="center"/>
    </xf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49" fontId="19" fillId="9" borderId="37" xfId="0" applyNumberFormat="1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19050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OD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 Insumos"/>
      <sheetName val="AJÍ"/>
      <sheetName val="ALFALFA"/>
      <sheetName val="AVENA GRANO"/>
      <sheetName val="AVENA SUPLEM."/>
      <sheetName val="BALLICA"/>
      <sheetName val="BOVINO"/>
      <sheetName val="BRASSICAS"/>
      <sheetName val="CEBADA"/>
      <sheetName val="PORCINO"/>
      <sheetName val="FRAMBUESA"/>
      <sheetName val="FRUTILLA"/>
      <sheetName val="GALLINA PONEDORA"/>
      <sheetName val="LECHUGA"/>
      <sheetName val="LUPINO"/>
      <sheetName val="MAIZ GRANO"/>
      <sheetName val="MIEL"/>
      <sheetName val="OVINO"/>
      <sheetName val="PAPA GUARDA"/>
      <sheetName val="PRADERA"/>
      <sheetName val="TRIGO ALTERNATIVO"/>
    </sheetNames>
    <sheetDataSet>
      <sheetData sheetId="0">
        <row r="5">
          <cell r="M5">
            <v>150</v>
          </cell>
        </row>
        <row r="6">
          <cell r="M6">
            <v>23000</v>
          </cell>
        </row>
        <row r="9">
          <cell r="M9">
            <v>35000</v>
          </cell>
        </row>
        <row r="84">
          <cell r="M84">
            <v>600</v>
          </cell>
        </row>
        <row r="85">
          <cell r="M85">
            <v>350000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U80"/>
  <sheetViews>
    <sheetView showGridLines="0" tabSelected="1" zoomScale="140" zoomScaleNormal="140" workbookViewId="0"/>
  </sheetViews>
  <sheetFormatPr baseColWidth="10" defaultColWidth="10.6640625" defaultRowHeight="11.25" customHeight="1" x14ac:dyDescent="0.3"/>
  <cols>
    <col min="1" max="1" width="2.88671875" customWidth="1"/>
    <col min="2" max="2" width="16.664062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2.44140625" style="1" customWidth="1"/>
    <col min="8" max="255" width="10.6640625" style="1" customWidth="1"/>
  </cols>
  <sheetData>
    <row r="1" spans="2:7" ht="15" customHeight="1" x14ac:dyDescent="0.3">
      <c r="B1" s="2"/>
      <c r="C1" s="2"/>
      <c r="D1" s="2"/>
      <c r="E1" s="2"/>
      <c r="F1" s="2"/>
      <c r="G1" s="2"/>
    </row>
    <row r="2" spans="2:7" ht="15" customHeight="1" x14ac:dyDescent="0.3">
      <c r="B2" s="2"/>
      <c r="C2" s="2"/>
      <c r="D2" s="2"/>
      <c r="E2" s="2"/>
      <c r="F2" s="2"/>
      <c r="G2" s="2"/>
    </row>
    <row r="3" spans="2:7" ht="15" customHeight="1" x14ac:dyDescent="0.3">
      <c r="B3" s="2"/>
      <c r="C3" s="2"/>
      <c r="D3" s="2"/>
      <c r="E3" s="2"/>
      <c r="F3" s="2"/>
      <c r="G3" s="2"/>
    </row>
    <row r="4" spans="2:7" ht="15" customHeight="1" x14ac:dyDescent="0.3">
      <c r="B4" s="2"/>
      <c r="C4" s="2"/>
      <c r="D4" s="2"/>
      <c r="E4" s="2"/>
      <c r="F4" s="2"/>
      <c r="G4" s="2"/>
    </row>
    <row r="5" spans="2:7" ht="15" customHeight="1" x14ac:dyDescent="0.3">
      <c r="B5" s="2"/>
      <c r="C5" s="2"/>
      <c r="D5" s="2"/>
      <c r="E5" s="2"/>
      <c r="F5" s="2"/>
      <c r="G5" s="2"/>
    </row>
    <row r="6" spans="2:7" ht="15" customHeight="1" x14ac:dyDescent="0.3">
      <c r="B6" s="2"/>
      <c r="C6" s="2"/>
      <c r="D6" s="2"/>
      <c r="E6" s="2"/>
      <c r="F6" s="2"/>
      <c r="G6" s="2"/>
    </row>
    <row r="7" spans="2:7" ht="15" customHeight="1" x14ac:dyDescent="0.3">
      <c r="B7" s="3"/>
      <c r="C7" s="4"/>
      <c r="D7" s="2"/>
      <c r="E7" s="4"/>
      <c r="F7" s="4"/>
      <c r="G7" s="4"/>
    </row>
    <row r="8" spans="2:7" ht="12" customHeight="1" x14ac:dyDescent="0.3">
      <c r="B8" s="5" t="s">
        <v>0</v>
      </c>
      <c r="C8" s="6" t="s">
        <v>81</v>
      </c>
      <c r="D8" s="7"/>
      <c r="E8" s="141" t="s">
        <v>1</v>
      </c>
      <c r="F8" s="142"/>
      <c r="G8" s="8">
        <f>+'[1]Valores Insumos'!M6</f>
        <v>23000</v>
      </c>
    </row>
    <row r="9" spans="2:7" ht="38.25" customHeight="1" x14ac:dyDescent="0.3">
      <c r="B9" s="9" t="s">
        <v>2</v>
      </c>
      <c r="C9" s="10" t="s">
        <v>3</v>
      </c>
      <c r="D9" s="129"/>
      <c r="E9" s="139" t="s">
        <v>4</v>
      </c>
      <c r="F9" s="140"/>
      <c r="G9" s="130" t="s">
        <v>5</v>
      </c>
    </row>
    <row r="10" spans="2:7" ht="18" customHeight="1" x14ac:dyDescent="0.3">
      <c r="B10" s="9" t="s">
        <v>6</v>
      </c>
      <c r="C10" s="130" t="s">
        <v>7</v>
      </c>
      <c r="D10" s="129"/>
      <c r="E10" s="139" t="s">
        <v>8</v>
      </c>
      <c r="F10" s="140"/>
      <c r="G10" s="131">
        <f>+'[1]Valores Insumos'!M5</f>
        <v>150</v>
      </c>
    </row>
    <row r="11" spans="2:7" ht="11.25" customHeight="1" x14ac:dyDescent="0.3">
      <c r="B11" s="9" t="s">
        <v>9</v>
      </c>
      <c r="C11" s="132" t="s">
        <v>10</v>
      </c>
      <c r="D11" s="129"/>
      <c r="E11" s="135" t="s">
        <v>11</v>
      </c>
      <c r="F11" s="136"/>
      <c r="G11" s="133">
        <f>(G8*G10)</f>
        <v>3450000</v>
      </c>
    </row>
    <row r="12" spans="2:7" ht="11.25" customHeight="1" x14ac:dyDescent="0.3">
      <c r="B12" s="9" t="s">
        <v>12</v>
      </c>
      <c r="C12" s="130" t="s">
        <v>13</v>
      </c>
      <c r="D12" s="129"/>
      <c r="E12" s="139" t="s">
        <v>14</v>
      </c>
      <c r="F12" s="140"/>
      <c r="G12" s="130" t="s">
        <v>15</v>
      </c>
    </row>
    <row r="13" spans="2:7" ht="13.5" customHeight="1" x14ac:dyDescent="0.3">
      <c r="B13" s="9" t="s">
        <v>16</v>
      </c>
      <c r="C13" s="130" t="s">
        <v>17</v>
      </c>
      <c r="D13" s="129"/>
      <c r="E13" s="139" t="s">
        <v>18</v>
      </c>
      <c r="F13" s="140"/>
      <c r="G13" s="130" t="s">
        <v>5</v>
      </c>
    </row>
    <row r="14" spans="2:7" ht="25.5" customHeight="1" x14ac:dyDescent="0.3">
      <c r="B14" s="9" t="s">
        <v>19</v>
      </c>
      <c r="C14" s="134">
        <v>44986</v>
      </c>
      <c r="D14" s="129"/>
      <c r="E14" s="143" t="s">
        <v>20</v>
      </c>
      <c r="F14" s="144"/>
      <c r="G14" s="132" t="s">
        <v>21</v>
      </c>
    </row>
    <row r="15" spans="2:7" ht="12" customHeight="1" x14ac:dyDescent="0.3">
      <c r="B15" s="15"/>
      <c r="C15" s="16"/>
      <c r="D15" s="17"/>
      <c r="E15" s="18"/>
      <c r="F15" s="18"/>
      <c r="G15" s="19"/>
    </row>
    <row r="16" spans="2:7" ht="12" customHeight="1" x14ac:dyDescent="0.3">
      <c r="B16" s="145" t="s">
        <v>22</v>
      </c>
      <c r="C16" s="146"/>
      <c r="D16" s="146"/>
      <c r="E16" s="146"/>
      <c r="F16" s="146"/>
      <c r="G16" s="146"/>
    </row>
    <row r="17" spans="2:7" ht="12" customHeight="1" x14ac:dyDescent="0.3">
      <c r="B17" s="20"/>
      <c r="C17" s="21"/>
      <c r="D17" s="21"/>
      <c r="E17" s="21"/>
      <c r="F17" s="22"/>
      <c r="G17" s="22"/>
    </row>
    <row r="18" spans="2:7" ht="12" customHeight="1" x14ac:dyDescent="0.3">
      <c r="B18" s="23" t="s">
        <v>23</v>
      </c>
      <c r="C18" s="24"/>
      <c r="D18" s="25"/>
      <c r="E18" s="25"/>
      <c r="F18" s="25"/>
      <c r="G18" s="25"/>
    </row>
    <row r="19" spans="2:7" ht="24" customHeight="1" x14ac:dyDescent="0.3">
      <c r="B19" s="26" t="s">
        <v>24</v>
      </c>
      <c r="C19" s="26" t="s">
        <v>25</v>
      </c>
      <c r="D19" s="26" t="s">
        <v>26</v>
      </c>
      <c r="E19" s="26" t="s">
        <v>27</v>
      </c>
      <c r="F19" s="26" t="s">
        <v>28</v>
      </c>
      <c r="G19" s="26" t="s">
        <v>29</v>
      </c>
    </row>
    <row r="20" spans="2:7" ht="12.75" customHeight="1" x14ac:dyDescent="0.3">
      <c r="B20" s="11" t="s">
        <v>30</v>
      </c>
      <c r="C20" s="27" t="s">
        <v>31</v>
      </c>
      <c r="D20" s="28">
        <v>10</v>
      </c>
      <c r="E20" s="27" t="s">
        <v>32</v>
      </c>
      <c r="F20" s="14">
        <f>+'[1]Valores Insumos'!$M$9</f>
        <v>35000</v>
      </c>
      <c r="G20" s="14">
        <f>D20*F20</f>
        <v>350000</v>
      </c>
    </row>
    <row r="21" spans="2:7" ht="14.25" customHeight="1" x14ac:dyDescent="0.3">
      <c r="B21" s="11" t="s">
        <v>33</v>
      </c>
      <c r="C21" s="27" t="s">
        <v>31</v>
      </c>
      <c r="D21" s="28">
        <v>5</v>
      </c>
      <c r="E21" s="27" t="s">
        <v>32</v>
      </c>
      <c r="F21" s="14">
        <f>+'[1]Valores Insumos'!$M$9</f>
        <v>35000</v>
      </c>
      <c r="G21" s="14">
        <f t="shared" ref="G21:G22" si="0">D21*F21</f>
        <v>175000</v>
      </c>
    </row>
    <row r="22" spans="2:7" ht="12.75" customHeight="1" x14ac:dyDescent="0.3">
      <c r="B22" s="11" t="s">
        <v>34</v>
      </c>
      <c r="C22" s="27" t="s">
        <v>31</v>
      </c>
      <c r="D22" s="28">
        <v>15</v>
      </c>
      <c r="E22" s="27" t="s">
        <v>32</v>
      </c>
      <c r="F22" s="14">
        <f>+'[1]Valores Insumos'!$M$9</f>
        <v>35000</v>
      </c>
      <c r="G22" s="14">
        <f t="shared" si="0"/>
        <v>525000</v>
      </c>
    </row>
    <row r="23" spans="2:7" ht="12.75" customHeight="1" x14ac:dyDescent="0.3">
      <c r="B23" s="29" t="s">
        <v>35</v>
      </c>
      <c r="C23" s="30"/>
      <c r="D23" s="30"/>
      <c r="E23" s="30"/>
      <c r="F23" s="31"/>
      <c r="G23" s="32">
        <f>SUM(G20:G22)</f>
        <v>1050000</v>
      </c>
    </row>
    <row r="24" spans="2:7" ht="12" customHeight="1" x14ac:dyDescent="0.3">
      <c r="B24" s="20"/>
      <c r="C24" s="22"/>
      <c r="D24" s="22"/>
      <c r="E24" s="22"/>
      <c r="F24" s="33"/>
      <c r="G24" s="33"/>
    </row>
    <row r="25" spans="2:7" ht="12" customHeight="1" x14ac:dyDescent="0.3">
      <c r="B25" s="34" t="s">
        <v>36</v>
      </c>
      <c r="C25" s="35"/>
      <c r="D25" s="36"/>
      <c r="E25" s="36"/>
      <c r="F25" s="37"/>
      <c r="G25" s="37"/>
    </row>
    <row r="26" spans="2:7" ht="24" customHeight="1" x14ac:dyDescent="0.3">
      <c r="B26" s="38" t="s">
        <v>24</v>
      </c>
      <c r="C26" s="39" t="s">
        <v>25</v>
      </c>
      <c r="D26" s="39" t="s">
        <v>26</v>
      </c>
      <c r="E26" s="38" t="s">
        <v>27</v>
      </c>
      <c r="F26" s="39" t="s">
        <v>28</v>
      </c>
      <c r="G26" s="38" t="s">
        <v>29</v>
      </c>
    </row>
    <row r="27" spans="2:7" ht="12" customHeight="1" x14ac:dyDescent="0.3">
      <c r="B27" s="40"/>
      <c r="C27" s="41"/>
      <c r="D27" s="41"/>
      <c r="E27" s="41"/>
      <c r="F27" s="40"/>
      <c r="G27" s="40"/>
    </row>
    <row r="28" spans="2:7" ht="12" customHeight="1" x14ac:dyDescent="0.3">
      <c r="B28" s="42" t="s">
        <v>37</v>
      </c>
      <c r="C28" s="43"/>
      <c r="D28" s="43"/>
      <c r="E28" s="43"/>
      <c r="F28" s="44"/>
      <c r="G28" s="44"/>
    </row>
    <row r="29" spans="2:7" ht="12" customHeight="1" x14ac:dyDescent="0.3">
      <c r="B29" s="45"/>
      <c r="C29" s="46"/>
      <c r="D29" s="46"/>
      <c r="E29" s="46"/>
      <c r="F29" s="47"/>
      <c r="G29" s="47"/>
    </row>
    <row r="30" spans="2:7" ht="12" customHeight="1" x14ac:dyDescent="0.3">
      <c r="B30" s="34" t="s">
        <v>38</v>
      </c>
      <c r="C30" s="35"/>
      <c r="D30" s="36"/>
      <c r="E30" s="36"/>
      <c r="F30" s="37"/>
      <c r="G30" s="37"/>
    </row>
    <row r="31" spans="2:7" ht="24" customHeight="1" x14ac:dyDescent="0.3">
      <c r="B31" s="48" t="s">
        <v>24</v>
      </c>
      <c r="C31" s="48" t="s">
        <v>25</v>
      </c>
      <c r="D31" s="48" t="s">
        <v>26</v>
      </c>
      <c r="E31" s="48" t="s">
        <v>27</v>
      </c>
      <c r="F31" s="49" t="s">
        <v>28</v>
      </c>
      <c r="G31" s="48" t="s">
        <v>29</v>
      </c>
    </row>
    <row r="32" spans="2:7" ht="12.75" customHeight="1" x14ac:dyDescent="0.3">
      <c r="B32" s="50" t="s">
        <v>39</v>
      </c>
      <c r="C32" s="51"/>
      <c r="D32" s="51"/>
      <c r="E32" s="51"/>
      <c r="F32" s="52"/>
      <c r="G32" s="53">
        <v>0</v>
      </c>
    </row>
    <row r="33" spans="2:11" ht="12" customHeight="1" x14ac:dyDescent="0.3">
      <c r="B33" s="45"/>
      <c r="C33" s="46"/>
      <c r="D33" s="46"/>
      <c r="E33" s="46"/>
      <c r="F33" s="47"/>
      <c r="G33" s="47"/>
    </row>
    <row r="34" spans="2:11" ht="12" customHeight="1" x14ac:dyDescent="0.3">
      <c r="B34" s="34" t="s">
        <v>40</v>
      </c>
      <c r="C34" s="35"/>
      <c r="D34" s="36"/>
      <c r="E34" s="36"/>
      <c r="F34" s="37"/>
      <c r="G34" s="37"/>
    </row>
    <row r="35" spans="2:11" ht="24" customHeight="1" x14ac:dyDescent="0.3">
      <c r="B35" s="49" t="s">
        <v>41</v>
      </c>
      <c r="C35" s="49" t="s">
        <v>42</v>
      </c>
      <c r="D35" s="49" t="s">
        <v>43</v>
      </c>
      <c r="E35" s="49" t="s">
        <v>27</v>
      </c>
      <c r="F35" s="49" t="s">
        <v>28</v>
      </c>
      <c r="G35" s="49" t="s">
        <v>29</v>
      </c>
      <c r="K35" s="128"/>
    </row>
    <row r="36" spans="2:11" ht="12.75" customHeight="1" x14ac:dyDescent="0.3">
      <c r="B36" s="54" t="s">
        <v>44</v>
      </c>
      <c r="C36" s="55"/>
      <c r="D36" s="55"/>
      <c r="E36" s="55"/>
      <c r="F36" s="55"/>
      <c r="G36" s="55"/>
      <c r="K36" s="128"/>
    </row>
    <row r="37" spans="2:11" ht="12.75" customHeight="1" x14ac:dyDescent="0.3">
      <c r="B37" s="12" t="s">
        <v>45</v>
      </c>
      <c r="C37" s="56" t="s">
        <v>46</v>
      </c>
      <c r="D37" s="57">
        <v>1800</v>
      </c>
      <c r="E37" s="27" t="s">
        <v>32</v>
      </c>
      <c r="F37" s="58">
        <f>+'[1]Valores Insumos'!M84</f>
        <v>600</v>
      </c>
      <c r="G37" s="58">
        <f>D37*F37</f>
        <v>1080000</v>
      </c>
    </row>
    <row r="38" spans="2:11" ht="12.75" customHeight="1" x14ac:dyDescent="0.3">
      <c r="B38" s="59" t="s">
        <v>47</v>
      </c>
      <c r="C38" s="60"/>
      <c r="D38" s="13"/>
      <c r="E38" s="60"/>
      <c r="F38" s="58"/>
      <c r="G38" s="58"/>
    </row>
    <row r="39" spans="2:11" ht="12.75" customHeight="1" x14ac:dyDescent="0.3">
      <c r="B39" s="12" t="s">
        <v>48</v>
      </c>
      <c r="C39" s="56" t="s">
        <v>49</v>
      </c>
      <c r="D39" s="57">
        <v>1</v>
      </c>
      <c r="E39" s="27" t="s">
        <v>32</v>
      </c>
      <c r="F39" s="58">
        <f>+'[1]Valores Insumos'!M85</f>
        <v>350000</v>
      </c>
      <c r="G39" s="58">
        <f t="shared" ref="G39" si="1">D39*F39</f>
        <v>350000</v>
      </c>
    </row>
    <row r="40" spans="2:11" ht="13.5" customHeight="1" x14ac:dyDescent="0.3">
      <c r="B40" s="61" t="s">
        <v>50</v>
      </c>
      <c r="C40" s="62"/>
      <c r="D40" s="62"/>
      <c r="E40" s="62"/>
      <c r="F40" s="63"/>
      <c r="G40" s="64">
        <f>SUM(G36:G39)</f>
        <v>1430000</v>
      </c>
    </row>
    <row r="41" spans="2:11" ht="12" customHeight="1" x14ac:dyDescent="0.3">
      <c r="B41" s="45"/>
      <c r="C41" s="46"/>
      <c r="D41" s="46"/>
      <c r="E41" s="65"/>
      <c r="F41" s="47"/>
      <c r="G41" s="47"/>
    </row>
    <row r="42" spans="2:11" ht="12" customHeight="1" x14ac:dyDescent="0.3">
      <c r="B42" s="34" t="s">
        <v>51</v>
      </c>
      <c r="C42" s="35"/>
      <c r="D42" s="36"/>
      <c r="E42" s="36"/>
      <c r="F42" s="37"/>
      <c r="G42" s="37"/>
    </row>
    <row r="43" spans="2:11" ht="24" customHeight="1" x14ac:dyDescent="0.3">
      <c r="B43" s="48" t="s">
        <v>52</v>
      </c>
      <c r="C43" s="49" t="s">
        <v>42</v>
      </c>
      <c r="D43" s="49" t="s">
        <v>43</v>
      </c>
      <c r="E43" s="48" t="s">
        <v>27</v>
      </c>
      <c r="F43" s="49" t="s">
        <v>28</v>
      </c>
      <c r="G43" s="48" t="s">
        <v>29</v>
      </c>
    </row>
    <row r="44" spans="2:11" ht="12.75" customHeight="1" x14ac:dyDescent="0.3">
      <c r="B44" s="11"/>
      <c r="C44" s="56"/>
      <c r="D44" s="58"/>
      <c r="E44" s="27"/>
      <c r="F44" s="66"/>
      <c r="G44" s="58">
        <f>(D44*F44)</f>
        <v>0</v>
      </c>
    </row>
    <row r="45" spans="2:11" ht="19.5" customHeight="1" x14ac:dyDescent="0.3">
      <c r="B45" s="67" t="s">
        <v>53</v>
      </c>
      <c r="C45" s="60"/>
      <c r="D45" s="58"/>
      <c r="E45" s="68"/>
      <c r="F45" s="66"/>
      <c r="G45" s="58"/>
    </row>
    <row r="46" spans="2:11" ht="13.5" customHeight="1" x14ac:dyDescent="0.3">
      <c r="B46" s="69" t="s">
        <v>54</v>
      </c>
      <c r="C46" s="70"/>
      <c r="D46" s="70"/>
      <c r="E46" s="70"/>
      <c r="F46" s="71"/>
      <c r="G46" s="72">
        <f>SUM(G44)</f>
        <v>0</v>
      </c>
    </row>
    <row r="47" spans="2:11" ht="12" customHeight="1" x14ac:dyDescent="0.3">
      <c r="B47" s="87"/>
      <c r="C47" s="87"/>
      <c r="D47" s="87"/>
      <c r="E47" s="87"/>
      <c r="F47" s="88"/>
      <c r="G47" s="88"/>
    </row>
    <row r="48" spans="2:11" ht="12" customHeight="1" x14ac:dyDescent="0.3">
      <c r="B48" s="89" t="s">
        <v>55</v>
      </c>
      <c r="C48" s="90"/>
      <c r="D48" s="90"/>
      <c r="E48" s="90"/>
      <c r="F48" s="90"/>
      <c r="G48" s="91">
        <f>G46+G40+G32+G28+G23</f>
        <v>2480000</v>
      </c>
    </row>
    <row r="49" spans="2:7" ht="12" customHeight="1" x14ac:dyDescent="0.3">
      <c r="B49" s="92" t="s">
        <v>56</v>
      </c>
      <c r="C49" s="74"/>
      <c r="D49" s="74"/>
      <c r="E49" s="74"/>
      <c r="F49" s="74"/>
      <c r="G49" s="93">
        <f>G48*0.05</f>
        <v>124000</v>
      </c>
    </row>
    <row r="50" spans="2:7" ht="12" customHeight="1" x14ac:dyDescent="0.3">
      <c r="B50" s="94" t="s">
        <v>57</v>
      </c>
      <c r="C50" s="73"/>
      <c r="D50" s="73"/>
      <c r="E50" s="73"/>
      <c r="F50" s="73"/>
      <c r="G50" s="95">
        <f>G49+G48</f>
        <v>2604000</v>
      </c>
    </row>
    <row r="51" spans="2:7" ht="12" customHeight="1" x14ac:dyDescent="0.3">
      <c r="B51" s="92" t="s">
        <v>58</v>
      </c>
      <c r="C51" s="74"/>
      <c r="D51" s="74"/>
      <c r="E51" s="74"/>
      <c r="F51" s="74"/>
      <c r="G51" s="93">
        <f>G11</f>
        <v>3450000</v>
      </c>
    </row>
    <row r="52" spans="2:7" ht="12" customHeight="1" x14ac:dyDescent="0.3">
      <c r="B52" s="96" t="s">
        <v>59</v>
      </c>
      <c r="C52" s="97"/>
      <c r="D52" s="97"/>
      <c r="E52" s="97"/>
      <c r="F52" s="97"/>
      <c r="G52" s="98">
        <f>G51-G50</f>
        <v>846000</v>
      </c>
    </row>
    <row r="53" spans="2:7" ht="12" customHeight="1" x14ac:dyDescent="0.3">
      <c r="B53" s="85" t="s">
        <v>60</v>
      </c>
      <c r="C53" s="86"/>
      <c r="D53" s="86"/>
      <c r="E53" s="86"/>
      <c r="F53" s="86"/>
      <c r="G53" s="82"/>
    </row>
    <row r="54" spans="2:7" ht="12" customHeight="1" x14ac:dyDescent="0.3">
      <c r="B54" s="85"/>
      <c r="C54" s="86"/>
      <c r="D54" s="86"/>
      <c r="E54" s="86"/>
      <c r="F54" s="86"/>
      <c r="G54" s="82"/>
    </row>
    <row r="55" spans="2:7" ht="12" customHeight="1" x14ac:dyDescent="0.3">
      <c r="B55" s="85"/>
      <c r="C55" s="86"/>
      <c r="D55" s="86"/>
      <c r="E55" s="86"/>
      <c r="F55" s="86"/>
      <c r="G55" s="82"/>
    </row>
    <row r="56" spans="2:7" ht="12" customHeight="1" x14ac:dyDescent="0.3">
      <c r="B56" s="85"/>
      <c r="C56" s="86"/>
      <c r="D56" s="86"/>
      <c r="E56" s="86"/>
      <c r="F56" s="86"/>
      <c r="G56" s="82"/>
    </row>
    <row r="57" spans="2:7" ht="12.75" customHeight="1" thickBot="1" x14ac:dyDescent="0.35">
      <c r="B57" s="99"/>
      <c r="C57" s="86"/>
      <c r="D57" s="86"/>
      <c r="E57" s="86"/>
      <c r="F57" s="86"/>
      <c r="G57" s="82"/>
    </row>
    <row r="58" spans="2:7" ht="12" customHeight="1" x14ac:dyDescent="0.3">
      <c r="B58" s="111" t="s">
        <v>61</v>
      </c>
      <c r="C58" s="112"/>
      <c r="D58" s="112"/>
      <c r="E58" s="112"/>
      <c r="F58" s="113"/>
      <c r="G58" s="82"/>
    </row>
    <row r="59" spans="2:7" ht="12" customHeight="1" x14ac:dyDescent="0.3">
      <c r="B59" s="114" t="s">
        <v>62</v>
      </c>
      <c r="C59" s="84"/>
      <c r="D59" s="84"/>
      <c r="E59" s="84"/>
      <c r="F59" s="115"/>
      <c r="G59" s="82"/>
    </row>
    <row r="60" spans="2:7" ht="12" customHeight="1" x14ac:dyDescent="0.3">
      <c r="B60" s="114" t="s">
        <v>63</v>
      </c>
      <c r="C60" s="84"/>
      <c r="D60" s="84"/>
      <c r="E60" s="84"/>
      <c r="F60" s="115"/>
      <c r="G60" s="82"/>
    </row>
    <row r="61" spans="2:7" ht="12" customHeight="1" x14ac:dyDescent="0.3">
      <c r="B61" s="114" t="s">
        <v>64</v>
      </c>
      <c r="C61" s="84"/>
      <c r="D61" s="84"/>
      <c r="E61" s="84"/>
      <c r="F61" s="115"/>
      <c r="G61" s="82"/>
    </row>
    <row r="62" spans="2:7" ht="12" customHeight="1" x14ac:dyDescent="0.3">
      <c r="B62" s="114" t="s">
        <v>65</v>
      </c>
      <c r="C62" s="84"/>
      <c r="D62" s="84"/>
      <c r="E62" s="84"/>
      <c r="F62" s="115"/>
      <c r="G62" s="82"/>
    </row>
    <row r="63" spans="2:7" ht="12" customHeight="1" x14ac:dyDescent="0.3">
      <c r="B63" s="114" t="s">
        <v>66</v>
      </c>
      <c r="C63" s="84"/>
      <c r="D63" s="84"/>
      <c r="E63" s="84"/>
      <c r="F63" s="115"/>
      <c r="G63" s="82"/>
    </row>
    <row r="64" spans="2:7" ht="12.75" customHeight="1" thickBot="1" x14ac:dyDescent="0.35">
      <c r="B64" s="116" t="s">
        <v>67</v>
      </c>
      <c r="C64" s="117"/>
      <c r="D64" s="117"/>
      <c r="E64" s="117"/>
      <c r="F64" s="118"/>
      <c r="G64" s="82"/>
    </row>
    <row r="65" spans="2:7" ht="12.75" customHeight="1" x14ac:dyDescent="0.3">
      <c r="B65" s="109"/>
      <c r="C65" s="84"/>
      <c r="D65" s="84"/>
      <c r="E65" s="84"/>
      <c r="F65" s="84"/>
      <c r="G65" s="82"/>
    </row>
    <row r="66" spans="2:7" ht="15" customHeight="1" thickBot="1" x14ac:dyDescent="0.35">
      <c r="B66" s="137" t="s">
        <v>68</v>
      </c>
      <c r="C66" s="138"/>
      <c r="D66" s="108"/>
      <c r="E66" s="75"/>
      <c r="F66" s="75"/>
      <c r="G66" s="82"/>
    </row>
    <row r="67" spans="2:7" ht="12" customHeight="1" x14ac:dyDescent="0.3">
      <c r="B67" s="101" t="s">
        <v>52</v>
      </c>
      <c r="C67" s="76" t="s">
        <v>69</v>
      </c>
      <c r="D67" s="102" t="s">
        <v>70</v>
      </c>
      <c r="E67" s="75"/>
      <c r="F67" s="75"/>
      <c r="G67" s="82"/>
    </row>
    <row r="68" spans="2:7" ht="12" customHeight="1" x14ac:dyDescent="0.3">
      <c r="B68" s="103" t="s">
        <v>71</v>
      </c>
      <c r="C68" s="77">
        <f>G23</f>
        <v>1050000</v>
      </c>
      <c r="D68" s="104">
        <f>(C68/C74)</f>
        <v>0.40322580645161288</v>
      </c>
      <c r="E68" s="75"/>
      <c r="F68" s="75"/>
      <c r="G68" s="82"/>
    </row>
    <row r="69" spans="2:7" ht="12" customHeight="1" x14ac:dyDescent="0.3">
      <c r="B69" s="103" t="s">
        <v>72</v>
      </c>
      <c r="C69" s="78">
        <f>G28</f>
        <v>0</v>
      </c>
      <c r="D69" s="104">
        <v>0</v>
      </c>
      <c r="E69" s="75"/>
      <c r="F69" s="75"/>
      <c r="G69" s="82"/>
    </row>
    <row r="70" spans="2:7" ht="12" customHeight="1" x14ac:dyDescent="0.3">
      <c r="B70" s="103" t="s">
        <v>73</v>
      </c>
      <c r="C70" s="77">
        <f>G32</f>
        <v>0</v>
      </c>
      <c r="D70" s="104">
        <f>(C70/C74)</f>
        <v>0</v>
      </c>
      <c r="E70" s="75"/>
      <c r="F70" s="75"/>
      <c r="G70" s="82"/>
    </row>
    <row r="71" spans="2:7" ht="12" customHeight="1" x14ac:dyDescent="0.3">
      <c r="B71" s="103" t="s">
        <v>41</v>
      </c>
      <c r="C71" s="77">
        <f>G40</f>
        <v>1430000</v>
      </c>
      <c r="D71" s="104">
        <f>(C71/C74)</f>
        <v>0.54915514592933945</v>
      </c>
      <c r="E71" s="75"/>
      <c r="F71" s="75"/>
      <c r="G71" s="82"/>
    </row>
    <row r="72" spans="2:7" ht="12" customHeight="1" x14ac:dyDescent="0.3">
      <c r="B72" s="103" t="s">
        <v>74</v>
      </c>
      <c r="C72" s="79">
        <f>G46</f>
        <v>0</v>
      </c>
      <c r="D72" s="104">
        <f>(C72/C74)</f>
        <v>0</v>
      </c>
      <c r="E72" s="81"/>
      <c r="F72" s="81"/>
      <c r="G72" s="82"/>
    </row>
    <row r="73" spans="2:7" ht="12" customHeight="1" x14ac:dyDescent="0.3">
      <c r="B73" s="103" t="s">
        <v>75</v>
      </c>
      <c r="C73" s="79">
        <f>G49</f>
        <v>124000</v>
      </c>
      <c r="D73" s="104">
        <f>(C73/C74)</f>
        <v>4.7619047619047616E-2</v>
      </c>
      <c r="E73" s="81"/>
      <c r="F73" s="81"/>
      <c r="G73" s="82"/>
    </row>
    <row r="74" spans="2:7" ht="12.75" customHeight="1" thickBot="1" x14ac:dyDescent="0.35">
      <c r="B74" s="105" t="s">
        <v>76</v>
      </c>
      <c r="C74" s="106">
        <f>SUM(C68:C73)</f>
        <v>2604000</v>
      </c>
      <c r="D74" s="107">
        <f>SUM(D68:D73)</f>
        <v>1</v>
      </c>
      <c r="E74" s="81"/>
      <c r="F74" s="81"/>
      <c r="G74" s="82"/>
    </row>
    <row r="75" spans="2:7" ht="12" customHeight="1" x14ac:dyDescent="0.3">
      <c r="B75" s="99"/>
      <c r="C75" s="86"/>
      <c r="D75" s="86"/>
      <c r="E75" s="86"/>
      <c r="F75" s="86"/>
      <c r="G75" s="82"/>
    </row>
    <row r="76" spans="2:7" ht="12.75" customHeight="1" x14ac:dyDescent="0.3">
      <c r="B76" s="100"/>
      <c r="C76" s="86"/>
      <c r="D76" s="86"/>
      <c r="E76" s="86"/>
      <c r="F76" s="86"/>
      <c r="G76" s="82"/>
    </row>
    <row r="77" spans="2:7" ht="12" customHeight="1" thickBot="1" x14ac:dyDescent="0.35">
      <c r="B77" s="120"/>
      <c r="C77" s="121" t="s">
        <v>77</v>
      </c>
      <c r="D77" s="122"/>
      <c r="E77" s="123"/>
      <c r="F77" s="80"/>
      <c r="G77" s="82"/>
    </row>
    <row r="78" spans="2:7" ht="12" customHeight="1" x14ac:dyDescent="0.3">
      <c r="B78" s="124" t="s">
        <v>78</v>
      </c>
      <c r="C78" s="125">
        <v>22000</v>
      </c>
      <c r="D78" s="125">
        <v>23000</v>
      </c>
      <c r="E78" s="126">
        <v>24000</v>
      </c>
      <c r="F78" s="119"/>
      <c r="G78" s="83"/>
    </row>
    <row r="79" spans="2:7" ht="12.75" customHeight="1" thickBot="1" x14ac:dyDescent="0.35">
      <c r="B79" s="105" t="s">
        <v>79</v>
      </c>
      <c r="C79" s="106">
        <f>(G50/C78)</f>
        <v>118.36363636363636</v>
      </c>
      <c r="D79" s="106">
        <f>(G50/D78)</f>
        <v>113.21739130434783</v>
      </c>
      <c r="E79" s="127">
        <f>(G50/E78)</f>
        <v>108.5</v>
      </c>
      <c r="F79" s="119"/>
      <c r="G79" s="83"/>
    </row>
    <row r="80" spans="2:7" ht="15.45" customHeight="1" x14ac:dyDescent="0.3">
      <c r="B80" s="110" t="s">
        <v>80</v>
      </c>
      <c r="C80" s="84"/>
      <c r="D80" s="84"/>
      <c r="E80" s="84"/>
      <c r="F80" s="84"/>
      <c r="G80" s="84"/>
    </row>
  </sheetData>
  <mergeCells count="8">
    <mergeCell ref="B66:C66"/>
    <mergeCell ref="E12:F12"/>
    <mergeCell ref="E10:F10"/>
    <mergeCell ref="E9:F9"/>
    <mergeCell ref="E8:F8"/>
    <mergeCell ref="E13:F13"/>
    <mergeCell ref="E14:F14"/>
    <mergeCell ref="B16:G16"/>
  </mergeCells>
  <pageMargins left="0.25" right="0.25" top="0.75" bottom="0.75" header="0.3" footer="0.3"/>
  <pageSetup paperSize="1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GALLINA PONEDORA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Sepulveda Hellman Mauricio Alejandro</cp:lastModifiedBy>
  <cp:revision/>
  <dcterms:created xsi:type="dcterms:W3CDTF">2020-11-27T12:49:26Z</dcterms:created>
  <dcterms:modified xsi:type="dcterms:W3CDTF">2023-04-11T13:54:07Z</dcterms:modified>
  <cp:category/>
  <cp:contentStatus/>
</cp:coreProperties>
</file>