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gutierr\OneDrive - INDAP\Escritorio\fichas tecnicas credito 2023\"/>
    </mc:Choice>
  </mc:AlternateContent>
  <bookViews>
    <workbookView xWindow="0" yWindow="0" windowWidth="15360" windowHeight="7755"/>
  </bookViews>
  <sheets>
    <sheet name="GALLIN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23" i="1"/>
  <c r="G22" i="1"/>
  <c r="G21" i="1"/>
  <c r="G47" i="1" l="1"/>
  <c r="G43" i="1" l="1"/>
  <c r="C70" i="1" s="1"/>
  <c r="G33" i="1"/>
  <c r="G34" i="1" s="1"/>
  <c r="C69" i="1" s="1"/>
  <c r="G48" i="1"/>
  <c r="C71" i="1" s="1"/>
  <c r="G29" i="1"/>
  <c r="C68" i="1" s="1"/>
  <c r="G12" i="1"/>
  <c r="G53" i="1" s="1"/>
  <c r="G24" i="1"/>
  <c r="C67" i="1" s="1"/>
  <c r="G50" i="1" l="1"/>
  <c r="G51" i="1" s="1"/>
  <c r="G52" i="1" l="1"/>
  <c r="C78" i="1" s="1"/>
  <c r="C72" i="1"/>
  <c r="G54" i="1"/>
  <c r="D78" i="1" l="1"/>
  <c r="E78" i="1"/>
  <c r="C73" i="1"/>
  <c r="D72" i="1" s="1"/>
  <c r="D70" i="1" l="1"/>
  <c r="D71" i="1"/>
  <c r="D69" i="1"/>
  <c r="D67" i="1"/>
  <c r="D73" i="1" l="1"/>
</calcChain>
</file>

<file path=xl/sharedStrings.xml><?xml version="1.0" encoding="utf-8"?>
<sst xmlns="http://schemas.openxmlformats.org/spreadsheetml/2006/main" count="120" uniqueCount="90">
  <si>
    <t>RUBRO O CULTIVO</t>
  </si>
  <si>
    <t xml:space="preserve">GALLINAS </t>
  </si>
  <si>
    <t>RENDIMIENTO huevos/Plantel</t>
  </si>
  <si>
    <t xml:space="preserve">VARIEDAD </t>
  </si>
  <si>
    <t>ARAUCANAS</t>
  </si>
  <si>
    <t>FECHA ESTIMADA  PRECIO VENTA</t>
  </si>
  <si>
    <t>NIVEL TECNOLÓGICO</t>
  </si>
  <si>
    <t>BAJO</t>
  </si>
  <si>
    <t>PRECIO ESPERADO ($/Huevo)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</si>
  <si>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</si>
  <si>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</si>
  <si>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</si>
  <si>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</si>
  <si>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</si>
  <si>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</si>
  <si>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</si>
  <si>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</si>
  <si>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</si>
  <si>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PRODUCCI0N</t>
  </si>
  <si>
    <t>FECHA PRECIO INSUMOS</t>
  </si>
  <si>
    <t>CONTINGENCIA</t>
  </si>
  <si>
    <t>ALIMENTACIÓN-ENFERMEDADES</t>
  </si>
  <si>
    <t>COSTOS DIRECTOS DE PRODUCCIÓN POR PLANTEL (50 PONEDORAS)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</si>
  <si>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</si>
  <si>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</si>
  <si>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</si>
  <si>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</si>
  <si>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</si>
  <si>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</si>
  <si>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</si>
  <si>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de aves, alimentación y cuidados</t>
  </si>
  <si>
    <t>JH</t>
  </si>
  <si>
    <t>Ma-Jun-Oct</t>
  </si>
  <si>
    <t>Manejo sanitario</t>
  </si>
  <si>
    <t>Veterinario</t>
  </si>
  <si>
    <t>Abril-Agost-Nov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</si>
  <si>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</si>
  <si>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</si>
  <si>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</si>
  <si>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</si>
  <si>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</si>
  <si>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</si>
  <si>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</si>
  <si>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</si>
  <si>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</si>
  <si>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Ivermectina</t>
  </si>
  <si>
    <t>Sulmet</t>
  </si>
  <si>
    <t>gramos</t>
  </si>
  <si>
    <t>Ma- Sept</t>
  </si>
  <si>
    <t>Conchuela</t>
  </si>
  <si>
    <t>kilos</t>
  </si>
  <si>
    <t>Anual</t>
  </si>
  <si>
    <t>maiz alimentación</t>
  </si>
  <si>
    <t>anual</t>
  </si>
  <si>
    <t>trigo alimentación</t>
  </si>
  <si>
    <t>Subtotal Insumos</t>
  </si>
  <si>
    <t>OTROS</t>
  </si>
  <si>
    <t>Item</t>
  </si>
  <si>
    <t>FLETES VENTAS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</si>
  <si>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</si>
  <si>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</si>
  <si>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</si>
  <si>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</si>
  <si>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</si>
  <si>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</si>
  <si>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</si>
  <si>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</si>
  <si>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</si>
  <si>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</si>
  <si>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</si>
  <si>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</si>
  <si>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</si>
  <si>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</si>
  <si>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</si>
  <si>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</si>
  <si>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</si>
  <si>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</si>
  <si>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</si>
  <si>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</si>
  <si>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</si>
  <si>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</si>
  <si>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</si>
  <si>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</si>
  <si>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($/Huevo)</t>
  </si>
  <si>
    <t>Rendimiento (Huevo/hà)</t>
  </si>
  <si>
    <t>Costo unitario ($/Huevo) (*)</t>
  </si>
  <si>
    <t>(*): Este valor representa el valor mìnimo de venta del producto</t>
  </si>
  <si>
    <t>ABRIL 2024</t>
  </si>
  <si>
    <t>AÑO 2024</t>
  </si>
  <si>
    <t>dosis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</si>
</sst>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#,##0_ ;\-#,##0\ 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7"/>
      <name val="Calibri"/>
      <family val="2"/>
    </font>
    <font>
      <sz val="7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4" fillId="7" borderId="21" xfId="0" applyFont="1" applyFill="1" applyBorder="1"/>
    <xf numFmtId="49" fontId="12" fillId="8" borderId="2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6" fontId="1" fillId="2" borderId="21" xfId="0" applyNumberFormat="1" applyFont="1" applyFill="1" applyBorder="1" applyAlignment="1">
      <alignment vertical="center"/>
    </xf>
    <xf numFmtId="166" fontId="16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49" fontId="14" fillId="8" borderId="34" xfId="0" applyNumberFormat="1" applyFont="1" applyFill="1" applyBorder="1"/>
    <xf numFmtId="49" fontId="12" fillId="2" borderId="35" xfId="0" applyNumberFormat="1" applyFont="1" applyFill="1" applyBorder="1" applyAlignment="1">
      <alignment vertical="center"/>
    </xf>
    <xf numFmtId="9" fontId="14" fillId="2" borderId="36" xfId="0" applyNumberFormat="1" applyFont="1" applyFill="1" applyBorder="1"/>
    <xf numFmtId="49" fontId="12" fillId="8" borderId="37" xfId="0" applyNumberFormat="1" applyFont="1" applyFill="1" applyBorder="1" applyAlignment="1">
      <alignment vertical="center"/>
    </xf>
    <xf numFmtId="167" fontId="12" fillId="8" borderId="38" xfId="0" applyNumberFormat="1" applyFont="1" applyFill="1" applyBorder="1" applyAlignment="1">
      <alignment vertical="center"/>
    </xf>
    <xf numFmtId="9" fontId="12" fillId="8" borderId="39" xfId="0" applyNumberFormat="1" applyFont="1" applyFill="1" applyBorder="1" applyAlignment="1">
      <alignment vertical="center"/>
    </xf>
    <xf numFmtId="0" fontId="14" fillId="9" borderId="42" xfId="0" applyFont="1" applyFill="1" applyBorder="1"/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12" fillId="7" borderId="21" xfId="0" applyFont="1" applyFill="1" applyBorder="1" applyAlignment="1">
      <alignment vertical="center"/>
    </xf>
    <xf numFmtId="0" fontId="9" fillId="9" borderId="20" xfId="0" applyFont="1" applyFill="1" applyBorder="1" applyAlignment="1">
      <alignment vertical="center"/>
    </xf>
    <xf numFmtId="49" fontId="17" fillId="9" borderId="21" xfId="0" applyNumberFormat="1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0" fontId="9" fillId="9" borderId="51" xfId="0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0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8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horizontal="center" wrapText="1"/>
    </xf>
    <xf numFmtId="0" fontId="4" fillId="2" borderId="58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horizontal="right" wrapText="1"/>
    </xf>
    <xf numFmtId="3" fontId="4" fillId="2" borderId="58" xfId="0" applyNumberFormat="1" applyFont="1" applyFill="1" applyBorder="1" applyAlignment="1">
      <alignment horizontal="right" wrapText="1"/>
    </xf>
    <xf numFmtId="0" fontId="19" fillId="0" borderId="55" xfId="0" applyFont="1" applyBorder="1" applyAlignment="1">
      <alignment horizontal="left" vertical="center" wrapText="1"/>
    </xf>
    <xf numFmtId="0" fontId="19" fillId="0" borderId="55" xfId="0" applyFont="1" applyBorder="1" applyAlignment="1">
      <alignment horizontal="center"/>
    </xf>
    <xf numFmtId="168" fontId="19" fillId="0" borderId="55" xfId="0" applyNumberFormat="1" applyFont="1" applyBorder="1"/>
    <xf numFmtId="0" fontId="19" fillId="0" borderId="55" xfId="0" applyFont="1" applyFill="1" applyBorder="1"/>
    <xf numFmtId="0" fontId="20" fillId="0" borderId="55" xfId="0" applyFont="1" applyBorder="1" applyAlignment="1">
      <alignment horizontal="left"/>
    </xf>
    <xf numFmtId="0" fontId="20" fillId="0" borderId="55" xfId="0" applyFont="1" applyBorder="1" applyAlignment="1">
      <alignment horizontal="center"/>
    </xf>
    <xf numFmtId="3" fontId="20" fillId="0" borderId="55" xfId="0" applyNumberFormat="1" applyFont="1" applyBorder="1"/>
    <xf numFmtId="3" fontId="19" fillId="10" borderId="55" xfId="0" applyNumberFormat="1" applyFont="1" applyFill="1" applyBorder="1"/>
    <xf numFmtId="0" fontId="20" fillId="0" borderId="55" xfId="0" applyFont="1" applyFill="1" applyBorder="1" applyAlignment="1">
      <alignment horizontal="left"/>
    </xf>
    <xf numFmtId="49" fontId="17" fillId="9" borderId="40" xfId="0" applyNumberFormat="1" applyFont="1" applyFill="1" applyBorder="1" applyAlignment="1">
      <alignment vertical="center"/>
    </xf>
    <xf numFmtId="0" fontId="12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762000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U79"/>
  <sheetViews>
    <sheetView showGridLines="0" tabSelected="1" topLeftCell="A70" zoomScale="130" zoomScaleNormal="130" workbookViewId="0">
      <selection activeCell="G81" sqref="G8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10000</v>
      </c>
    </row>
    <row r="10" spans="1:7" ht="26.25" customHeight="1" x14ac:dyDescent="0.25">
      <c r="A10" s="5"/>
      <c r="B10" s="10" t="s">
        <v>3</v>
      </c>
      <c r="C10" s="11" t="s">
        <v>4</v>
      </c>
      <c r="D10" s="12"/>
      <c r="E10" s="147" t="s">
        <v>5</v>
      </c>
      <c r="F10" s="148"/>
      <c r="G10" s="13" t="s">
        <v>87</v>
      </c>
    </row>
    <row r="11" spans="1:7" ht="18" customHeight="1" x14ac:dyDescent="0.25">
      <c r="A11" s="5"/>
      <c r="B11" s="10" t="s">
        <v>6</v>
      </c>
      <c r="C11" s="13" t="s">
        <v>7</v>
      </c>
      <c r="D11" s="12"/>
      <c r="E11" s="147" t="s">
        <v>8</v>
      </c>
      <c r="F11" s="148"/>
      <c r="G11" s="14">
        <v>160</v>
      </c>
    </row>
    <row r="12" spans="1:7" ht="11.25" customHeight="1" x14ac:dyDescent="0.25">
      <c r="A12" s="5"/>
      <c r="B12" s="10" t="s">
        <v>9</v>
      </c>
      <c r="C12" s="15" t="s">
        <v>10</v>
      </c>
      <c r="D12" s="12"/>
      <c r="E12" s="16" t="s">
        <v>11</v>
      </c>
      <c r="F12" s="17"/>
      <c r="G12" s="18">
        <f>(G9*G11)</f>
        <v>1600000</v>
      </c>
    </row>
    <row r="13" spans="1:7" ht="11.25" customHeight="1" x14ac:dyDescent="0.25">
      <c r="A13" s="5"/>
      <c r="B13" s="10" t="s">
        <v>12</v>
      </c>
      <c r="C13" s="13" t="s">
        <v>13</v>
      </c>
      <c r="D13" s="12"/>
      <c r="E13" s="147" t="s">
        <v>14</v>
      </c>
      <c r="F13" s="148"/>
      <c r="G13" s="13" t="s">
        <v>15</v>
      </c>
    </row>
    <row r="14" spans="1:7" ht="13.5" customHeight="1" x14ac:dyDescent="0.25">
      <c r="A14" s="5"/>
      <c r="B14" s="10" t="s">
        <v>16</v>
      </c>
      <c r="C14" s="13" t="s">
        <v>17</v>
      </c>
      <c r="D14" s="12"/>
      <c r="E14" s="147" t="s">
        <v>18</v>
      </c>
      <c r="F14" s="148"/>
      <c r="G14" s="13" t="s">
        <v>88</v>
      </c>
    </row>
    <row r="15" spans="1:7" ht="25.5" customHeight="1" x14ac:dyDescent="0.25">
      <c r="A15" s="5"/>
      <c r="B15" s="10" t="s">
        <v>19</v>
      </c>
      <c r="C15" s="19">
        <v>44932</v>
      </c>
      <c r="D15" s="12"/>
      <c r="E15" s="151" t="s">
        <v>20</v>
      </c>
      <c r="F15" s="152"/>
      <c r="G15" s="15" t="s">
        <v>21</v>
      </c>
    </row>
    <row r="16" spans="1:7" ht="12" customHeight="1" x14ac:dyDescent="0.25">
      <c r="A16" s="2"/>
      <c r="B16" s="20"/>
      <c r="C16" s="21"/>
      <c r="D16" s="22"/>
      <c r="E16" s="23"/>
      <c r="F16" s="23"/>
      <c r="G16" s="24"/>
    </row>
    <row r="17" spans="1:7" ht="12" customHeight="1" x14ac:dyDescent="0.25">
      <c r="A17" s="25"/>
      <c r="B17" s="153" t="s">
        <v>22</v>
      </c>
      <c r="C17" s="154"/>
      <c r="D17" s="154"/>
      <c r="E17" s="154"/>
      <c r="F17" s="154"/>
      <c r="G17" s="154"/>
    </row>
    <row r="18" spans="1:7" ht="12" customHeight="1" x14ac:dyDescent="0.25">
      <c r="A18" s="2"/>
      <c r="B18" s="26"/>
      <c r="C18" s="27"/>
      <c r="D18" s="27"/>
      <c r="E18" s="27"/>
      <c r="F18" s="28"/>
      <c r="G18" s="28"/>
    </row>
    <row r="19" spans="1:7" ht="12" customHeight="1" x14ac:dyDescent="0.25">
      <c r="A19" s="5"/>
      <c r="B19" s="29" t="s">
        <v>23</v>
      </c>
      <c r="C19" s="30"/>
      <c r="D19" s="31"/>
      <c r="E19" s="31"/>
      <c r="F19" s="31"/>
      <c r="G19" s="31"/>
    </row>
    <row r="20" spans="1:7" ht="24" customHeight="1" x14ac:dyDescent="0.25">
      <c r="A20" s="25"/>
      <c r="B20" s="32" t="s">
        <v>24</v>
      </c>
      <c r="C20" s="32" t="s">
        <v>25</v>
      </c>
      <c r="D20" s="32" t="s">
        <v>26</v>
      </c>
      <c r="E20" s="32" t="s">
        <v>27</v>
      </c>
      <c r="F20" s="32" t="s">
        <v>28</v>
      </c>
      <c r="G20" s="32" t="s">
        <v>29</v>
      </c>
    </row>
    <row r="21" spans="1:7" ht="18" customHeight="1" x14ac:dyDescent="0.25">
      <c r="A21" s="25"/>
      <c r="B21" s="136" t="s">
        <v>30</v>
      </c>
      <c r="C21" s="137" t="s">
        <v>31</v>
      </c>
      <c r="D21" s="137">
        <v>30</v>
      </c>
      <c r="E21" s="137" t="s">
        <v>32</v>
      </c>
      <c r="F21" s="138">
        <v>20000</v>
      </c>
      <c r="G21" s="138">
        <f>F21*D21</f>
        <v>600000</v>
      </c>
    </row>
    <row r="22" spans="1:7" ht="12.75" customHeight="1" x14ac:dyDescent="0.25">
      <c r="A22" s="25"/>
      <c r="B22" s="136" t="s">
        <v>33</v>
      </c>
      <c r="C22" s="137" t="s">
        <v>31</v>
      </c>
      <c r="D22" s="137">
        <v>1</v>
      </c>
      <c r="E22" s="137" t="s">
        <v>32</v>
      </c>
      <c r="F22" s="138">
        <v>20000</v>
      </c>
      <c r="G22" s="138">
        <f>F22*D22</f>
        <v>20000</v>
      </c>
    </row>
    <row r="23" spans="1:7" ht="12.75" customHeight="1" x14ac:dyDescent="0.25">
      <c r="A23" s="25"/>
      <c r="B23" s="139" t="s">
        <v>34</v>
      </c>
      <c r="C23" s="137" t="s">
        <v>31</v>
      </c>
      <c r="D23" s="137">
        <v>1</v>
      </c>
      <c r="E23" s="137" t="s">
        <v>35</v>
      </c>
      <c r="F23" s="138">
        <v>50000</v>
      </c>
      <c r="G23" s="138">
        <f>F23*D23</f>
        <v>50000</v>
      </c>
    </row>
    <row r="24" spans="1:7" ht="12.75" customHeight="1" x14ac:dyDescent="0.25">
      <c r="A24" s="25"/>
      <c r="B24" s="33" t="s">
        <v>36</v>
      </c>
      <c r="C24" s="34"/>
      <c r="D24" s="34"/>
      <c r="E24" s="34"/>
      <c r="F24" s="35"/>
      <c r="G24" s="36">
        <f>SUM(G21:G23)</f>
        <v>670000</v>
      </c>
    </row>
    <row r="25" spans="1:7" ht="12" customHeight="1" x14ac:dyDescent="0.25">
      <c r="A25" s="2"/>
      <c r="B25" s="26"/>
      <c r="C25" s="28"/>
      <c r="D25" s="28"/>
      <c r="E25" s="28"/>
      <c r="F25" s="37"/>
      <c r="G25" s="37"/>
    </row>
    <row r="26" spans="1:7" ht="12" customHeight="1" x14ac:dyDescent="0.25">
      <c r="A26" s="5"/>
      <c r="B26" s="38" t="s">
        <v>37</v>
      </c>
      <c r="C26" s="39"/>
      <c r="D26" s="40"/>
      <c r="E26" s="40"/>
      <c r="F26" s="41"/>
      <c r="G26" s="41"/>
    </row>
    <row r="27" spans="1:7" ht="24" customHeight="1" x14ac:dyDescent="0.25">
      <c r="A27" s="5"/>
      <c r="B27" s="42" t="s">
        <v>24</v>
      </c>
      <c r="C27" s="43" t="s">
        <v>25</v>
      </c>
      <c r="D27" s="43" t="s">
        <v>26</v>
      </c>
      <c r="E27" s="42" t="s">
        <v>27</v>
      </c>
      <c r="F27" s="43" t="s">
        <v>28</v>
      </c>
      <c r="G27" s="42" t="s">
        <v>29</v>
      </c>
    </row>
    <row r="28" spans="1:7" ht="12" customHeight="1" x14ac:dyDescent="0.25">
      <c r="A28" s="5"/>
      <c r="B28" s="44"/>
      <c r="C28" s="45"/>
      <c r="D28" s="45"/>
      <c r="E28" s="45"/>
      <c r="F28" s="120"/>
      <c r="G28" s="120"/>
    </row>
    <row r="29" spans="1:7" ht="12" customHeight="1" x14ac:dyDescent="0.25">
      <c r="A29" s="5"/>
      <c r="B29" s="46" t="s">
        <v>38</v>
      </c>
      <c r="C29" s="47"/>
      <c r="D29" s="47"/>
      <c r="E29" s="47"/>
      <c r="F29" s="48"/>
      <c r="G29" s="121">
        <f>SUM(G28)</f>
        <v>0</v>
      </c>
    </row>
    <row r="30" spans="1:7" ht="12" customHeight="1" x14ac:dyDescent="0.25">
      <c r="A30" s="2"/>
      <c r="B30" s="49"/>
      <c r="C30" s="50"/>
      <c r="D30" s="50"/>
      <c r="E30" s="50"/>
      <c r="F30" s="51"/>
      <c r="G30" s="51"/>
    </row>
    <row r="31" spans="1:7" ht="12" customHeight="1" x14ac:dyDescent="0.25">
      <c r="A31" s="5"/>
      <c r="B31" s="38" t="s">
        <v>39</v>
      </c>
      <c r="C31" s="39"/>
      <c r="D31" s="40"/>
      <c r="E31" s="40"/>
      <c r="F31" s="41"/>
      <c r="G31" s="41"/>
    </row>
    <row r="32" spans="1:7" ht="24" customHeight="1" x14ac:dyDescent="0.25">
      <c r="A32" s="5"/>
      <c r="B32" s="52" t="s">
        <v>24</v>
      </c>
      <c r="C32" s="52" t="s">
        <v>25</v>
      </c>
      <c r="D32" s="52" t="s">
        <v>26</v>
      </c>
      <c r="E32" s="52" t="s">
        <v>27</v>
      </c>
      <c r="F32" s="53" t="s">
        <v>28</v>
      </c>
      <c r="G32" s="52" t="s">
        <v>29</v>
      </c>
    </row>
    <row r="33" spans="1:11" ht="12.75" customHeight="1" x14ac:dyDescent="0.25">
      <c r="A33" s="25"/>
      <c r="B33" s="131"/>
      <c r="C33" s="132"/>
      <c r="D33" s="133"/>
      <c r="E33" s="134"/>
      <c r="F33" s="135"/>
      <c r="G33" s="135">
        <f t="shared" ref="G33" si="0">(D33*F33)</f>
        <v>0</v>
      </c>
    </row>
    <row r="34" spans="1:11" ht="12.75" customHeight="1" x14ac:dyDescent="0.25">
      <c r="A34" s="5"/>
      <c r="B34" s="54" t="s">
        <v>40</v>
      </c>
      <c r="C34" s="55"/>
      <c r="D34" s="55"/>
      <c r="E34" s="55"/>
      <c r="F34" s="56"/>
      <c r="G34" s="57">
        <f>SUM(G33:G33)</f>
        <v>0</v>
      </c>
    </row>
    <row r="35" spans="1:11" ht="12" customHeight="1" x14ac:dyDescent="0.25">
      <c r="A35" s="2"/>
      <c r="B35" s="49"/>
      <c r="C35" s="50"/>
      <c r="D35" s="50"/>
      <c r="E35" s="50"/>
      <c r="F35" s="51"/>
      <c r="G35" s="51"/>
    </row>
    <row r="36" spans="1:11" ht="12" customHeight="1" x14ac:dyDescent="0.25">
      <c r="A36" s="5"/>
      <c r="B36" s="38" t="s">
        <v>41</v>
      </c>
      <c r="C36" s="39"/>
      <c r="D36" s="40"/>
      <c r="E36" s="40"/>
      <c r="F36" s="41"/>
      <c r="G36" s="41"/>
    </row>
    <row r="37" spans="1:11" ht="24" customHeight="1" x14ac:dyDescent="0.25">
      <c r="A37" s="5"/>
      <c r="B37" s="53" t="s">
        <v>42</v>
      </c>
      <c r="C37" s="53" t="s">
        <v>43</v>
      </c>
      <c r="D37" s="53" t="s">
        <v>44</v>
      </c>
      <c r="E37" s="53" t="s">
        <v>27</v>
      </c>
      <c r="F37" s="53" t="s">
        <v>28</v>
      </c>
      <c r="G37" s="53" t="s">
        <v>29</v>
      </c>
      <c r="K37" s="119"/>
    </row>
    <row r="38" spans="1:11" ht="12.75" customHeight="1" x14ac:dyDescent="0.25">
      <c r="A38" s="25"/>
      <c r="B38" s="140" t="s">
        <v>45</v>
      </c>
      <c r="C38" s="137" t="s">
        <v>89</v>
      </c>
      <c r="D38" s="141">
        <v>6</v>
      </c>
      <c r="E38" s="137" t="s">
        <v>32</v>
      </c>
      <c r="F38" s="142">
        <v>5990</v>
      </c>
      <c r="G38" s="143">
        <f>F38*D38</f>
        <v>35940</v>
      </c>
      <c r="K38" s="119"/>
    </row>
    <row r="39" spans="1:11" ht="12.75" customHeight="1" x14ac:dyDescent="0.25">
      <c r="A39" s="25"/>
      <c r="B39" s="140" t="s">
        <v>46</v>
      </c>
      <c r="C39" s="137" t="s">
        <v>47</v>
      </c>
      <c r="D39" s="141">
        <v>1</v>
      </c>
      <c r="E39" s="137" t="s">
        <v>48</v>
      </c>
      <c r="F39" s="142">
        <v>22000</v>
      </c>
      <c r="G39" s="143">
        <f>F39*D39</f>
        <v>22000</v>
      </c>
    </row>
    <row r="40" spans="1:11" ht="12.75" customHeight="1" x14ac:dyDescent="0.25">
      <c r="A40" s="25"/>
      <c r="B40" s="144" t="s">
        <v>49</v>
      </c>
      <c r="C40" s="137" t="s">
        <v>50</v>
      </c>
      <c r="D40" s="141">
        <v>50</v>
      </c>
      <c r="E40" s="137" t="s">
        <v>51</v>
      </c>
      <c r="F40" s="142">
        <v>900</v>
      </c>
      <c r="G40" s="143">
        <f>F40*D40</f>
        <v>45000</v>
      </c>
    </row>
    <row r="41" spans="1:11" ht="12.75" customHeight="1" x14ac:dyDescent="0.25">
      <c r="A41" s="25"/>
      <c r="B41" s="144" t="s">
        <v>52</v>
      </c>
      <c r="C41" s="137" t="s">
        <v>50</v>
      </c>
      <c r="D41" s="141">
        <v>500</v>
      </c>
      <c r="E41" s="137" t="s">
        <v>53</v>
      </c>
      <c r="F41" s="142">
        <v>300</v>
      </c>
      <c r="G41" s="143">
        <f>F41*D41</f>
        <v>150000</v>
      </c>
    </row>
    <row r="42" spans="1:11" ht="12.75" customHeight="1" x14ac:dyDescent="0.25">
      <c r="A42" s="25"/>
      <c r="B42" s="144" t="s">
        <v>54</v>
      </c>
      <c r="C42" s="137" t="s">
        <v>50</v>
      </c>
      <c r="D42" s="141">
        <v>200</v>
      </c>
      <c r="E42" s="137" t="s">
        <v>51</v>
      </c>
      <c r="F42" s="142">
        <v>400</v>
      </c>
      <c r="G42" s="143">
        <f>F42*D42</f>
        <v>80000</v>
      </c>
    </row>
    <row r="43" spans="1:11" ht="13.5" customHeight="1" x14ac:dyDescent="0.25">
      <c r="A43" s="5"/>
      <c r="B43" s="58" t="s">
        <v>55</v>
      </c>
      <c r="C43" s="59"/>
      <c r="D43" s="59"/>
      <c r="E43" s="59"/>
      <c r="F43" s="60"/>
      <c r="G43" s="61">
        <f>SUM(G38:G42)</f>
        <v>332940</v>
      </c>
    </row>
    <row r="44" spans="1:11" ht="12" customHeight="1" x14ac:dyDescent="0.25">
      <c r="A44" s="2"/>
      <c r="B44" s="49"/>
      <c r="C44" s="50"/>
      <c r="D44" s="50"/>
      <c r="E44" s="62"/>
      <c r="F44" s="51"/>
      <c r="G44" s="51"/>
    </row>
    <row r="45" spans="1:11" ht="12" customHeight="1" x14ac:dyDescent="0.25">
      <c r="A45" s="5"/>
      <c r="B45" s="38" t="s">
        <v>56</v>
      </c>
      <c r="C45" s="39"/>
      <c r="D45" s="40"/>
      <c r="E45" s="40"/>
      <c r="F45" s="41"/>
      <c r="G45" s="41"/>
    </row>
    <row r="46" spans="1:11" ht="24" customHeight="1" x14ac:dyDescent="0.25">
      <c r="A46" s="5"/>
      <c r="B46" s="52" t="s">
        <v>57</v>
      </c>
      <c r="C46" s="53" t="s">
        <v>43</v>
      </c>
      <c r="D46" s="53" t="s">
        <v>44</v>
      </c>
      <c r="E46" s="52" t="s">
        <v>27</v>
      </c>
      <c r="F46" s="53" t="s">
        <v>28</v>
      </c>
      <c r="G46" s="52" t="s">
        <v>29</v>
      </c>
    </row>
    <row r="47" spans="1:11" ht="12.75" customHeight="1" x14ac:dyDescent="0.25">
      <c r="A47" s="25"/>
      <c r="B47" s="122" t="s">
        <v>58</v>
      </c>
      <c r="C47" s="123" t="s">
        <v>43</v>
      </c>
      <c r="D47" s="124">
        <v>1</v>
      </c>
      <c r="E47" s="125" t="s">
        <v>59</v>
      </c>
      <c r="F47" s="126">
        <v>50000</v>
      </c>
      <c r="G47" s="124">
        <f>(D47*F47)</f>
        <v>50000</v>
      </c>
    </row>
    <row r="48" spans="1:11" ht="13.5" customHeight="1" x14ac:dyDescent="0.25">
      <c r="A48" s="5"/>
      <c r="B48" s="127" t="s">
        <v>60</v>
      </c>
      <c r="C48" s="128"/>
      <c r="D48" s="128"/>
      <c r="E48" s="128"/>
      <c r="F48" s="129"/>
      <c r="G48" s="130">
        <f>SUM(G47)</f>
        <v>50000</v>
      </c>
    </row>
    <row r="49" spans="1:7" ht="12" customHeight="1" x14ac:dyDescent="0.25">
      <c r="A49" s="2"/>
      <c r="B49" s="78"/>
      <c r="C49" s="78"/>
      <c r="D49" s="78"/>
      <c r="E49" s="78"/>
      <c r="F49" s="79"/>
      <c r="G49" s="79"/>
    </row>
    <row r="50" spans="1:7" ht="12" customHeight="1" x14ac:dyDescent="0.25">
      <c r="A50" s="75"/>
      <c r="B50" s="80" t="s">
        <v>61</v>
      </c>
      <c r="C50" s="81"/>
      <c r="D50" s="81"/>
      <c r="E50" s="81"/>
      <c r="F50" s="81"/>
      <c r="G50" s="82">
        <f>G24+G29+G34+G43+G48</f>
        <v>1052940</v>
      </c>
    </row>
    <row r="51" spans="1:7" ht="12" customHeight="1" x14ac:dyDescent="0.25">
      <c r="A51" s="75"/>
      <c r="B51" s="83" t="s">
        <v>62</v>
      </c>
      <c r="C51" s="64"/>
      <c r="D51" s="64"/>
      <c r="E51" s="64"/>
      <c r="F51" s="64"/>
      <c r="G51" s="84">
        <f>G50*0.05</f>
        <v>52647</v>
      </c>
    </row>
    <row r="52" spans="1:7" ht="12" customHeight="1" x14ac:dyDescent="0.25">
      <c r="A52" s="75"/>
      <c r="B52" s="85" t="s">
        <v>63</v>
      </c>
      <c r="C52" s="63"/>
      <c r="D52" s="63"/>
      <c r="E52" s="63"/>
      <c r="F52" s="63"/>
      <c r="G52" s="86">
        <f>G51+G50</f>
        <v>1105587</v>
      </c>
    </row>
    <row r="53" spans="1:7" ht="12" customHeight="1" x14ac:dyDescent="0.25">
      <c r="A53" s="75"/>
      <c r="B53" s="83" t="s">
        <v>64</v>
      </c>
      <c r="C53" s="64"/>
      <c r="D53" s="64"/>
      <c r="E53" s="64"/>
      <c r="F53" s="64"/>
      <c r="G53" s="84">
        <f>G12</f>
        <v>1600000</v>
      </c>
    </row>
    <row r="54" spans="1:7" ht="12" customHeight="1" x14ac:dyDescent="0.25">
      <c r="A54" s="75"/>
      <c r="B54" s="87" t="s">
        <v>65</v>
      </c>
      <c r="C54" s="88"/>
      <c r="D54" s="88"/>
      <c r="E54" s="88"/>
      <c r="F54" s="88"/>
      <c r="G54" s="89">
        <f>G53-G52</f>
        <v>494413</v>
      </c>
    </row>
    <row r="55" spans="1:7" ht="12" customHeight="1" x14ac:dyDescent="0.25">
      <c r="A55" s="75"/>
      <c r="B55" s="76" t="s">
        <v>66</v>
      </c>
      <c r="C55" s="77"/>
      <c r="D55" s="77"/>
      <c r="E55" s="77"/>
      <c r="F55" s="77"/>
      <c r="G55" s="72"/>
    </row>
    <row r="56" spans="1:7" ht="12.75" customHeight="1" thickBot="1" x14ac:dyDescent="0.3">
      <c r="A56" s="75"/>
      <c r="B56" s="90"/>
      <c r="C56" s="77"/>
      <c r="D56" s="77"/>
      <c r="E56" s="77"/>
      <c r="F56" s="77"/>
      <c r="G56" s="72"/>
    </row>
    <row r="57" spans="1:7" ht="12" customHeight="1" x14ac:dyDescent="0.25">
      <c r="A57" s="75"/>
      <c r="B57" s="102" t="s">
        <v>67</v>
      </c>
      <c r="C57" s="103"/>
      <c r="D57" s="103"/>
      <c r="E57" s="103"/>
      <c r="F57" s="104"/>
      <c r="G57" s="72"/>
    </row>
    <row r="58" spans="1:7" ht="12" customHeight="1" x14ac:dyDescent="0.25">
      <c r="A58" s="75"/>
      <c r="B58" s="105" t="s">
        <v>68</v>
      </c>
      <c r="C58" s="74"/>
      <c r="D58" s="74"/>
      <c r="E58" s="74"/>
      <c r="F58" s="106"/>
      <c r="G58" s="72"/>
    </row>
    <row r="59" spans="1:7" ht="12" customHeight="1" x14ac:dyDescent="0.25">
      <c r="A59" s="75"/>
      <c r="B59" s="105" t="s">
        <v>69</v>
      </c>
      <c r="C59" s="74"/>
      <c r="D59" s="74"/>
      <c r="E59" s="74"/>
      <c r="F59" s="106"/>
      <c r="G59" s="72"/>
    </row>
    <row r="60" spans="1:7" ht="12" customHeight="1" x14ac:dyDescent="0.25">
      <c r="A60" s="75"/>
      <c r="B60" s="105" t="s">
        <v>70</v>
      </c>
      <c r="C60" s="74"/>
      <c r="D60" s="74"/>
      <c r="E60" s="74"/>
      <c r="F60" s="106"/>
      <c r="G60" s="72"/>
    </row>
    <row r="61" spans="1:7" ht="12" customHeight="1" x14ac:dyDescent="0.25">
      <c r="A61" s="75"/>
      <c r="B61" s="105" t="s">
        <v>71</v>
      </c>
      <c r="C61" s="74"/>
      <c r="D61" s="74"/>
      <c r="E61" s="74"/>
      <c r="F61" s="106"/>
      <c r="G61" s="72"/>
    </row>
    <row r="62" spans="1:7" ht="12" customHeight="1" x14ac:dyDescent="0.25">
      <c r="A62" s="75"/>
      <c r="B62" s="105" t="s">
        <v>72</v>
      </c>
      <c r="C62" s="74"/>
      <c r="D62" s="74"/>
      <c r="E62" s="74"/>
      <c r="F62" s="106"/>
      <c r="G62" s="72"/>
    </row>
    <row r="63" spans="1:7" ht="12.75" customHeight="1" thickBot="1" x14ac:dyDescent="0.3">
      <c r="A63" s="75"/>
      <c r="B63" s="107" t="s">
        <v>73</v>
      </c>
      <c r="C63" s="108"/>
      <c r="D63" s="108"/>
      <c r="E63" s="108"/>
      <c r="F63" s="109"/>
      <c r="G63" s="72"/>
    </row>
    <row r="64" spans="1:7" ht="12.75" customHeight="1" x14ac:dyDescent="0.25">
      <c r="A64" s="75"/>
      <c r="B64" s="100"/>
      <c r="C64" s="74"/>
      <c r="D64" s="74"/>
      <c r="E64" s="74"/>
      <c r="F64" s="74"/>
      <c r="G64" s="72"/>
    </row>
    <row r="65" spans="1:7" ht="15" customHeight="1" thickBot="1" x14ac:dyDescent="0.3">
      <c r="A65" s="75"/>
      <c r="B65" s="145" t="s">
        <v>74</v>
      </c>
      <c r="C65" s="146"/>
      <c r="D65" s="99"/>
      <c r="E65" s="66"/>
      <c r="F65" s="66"/>
      <c r="G65" s="72"/>
    </row>
    <row r="66" spans="1:7" ht="12" customHeight="1" x14ac:dyDescent="0.25">
      <c r="A66" s="75"/>
      <c r="B66" s="92" t="s">
        <v>57</v>
      </c>
      <c r="C66" s="67" t="s">
        <v>75</v>
      </c>
      <c r="D66" s="93" t="s">
        <v>76</v>
      </c>
      <c r="E66" s="66"/>
      <c r="F66" s="66"/>
      <c r="G66" s="72"/>
    </row>
    <row r="67" spans="1:7" ht="12" customHeight="1" x14ac:dyDescent="0.25">
      <c r="A67" s="75"/>
      <c r="B67" s="94" t="s">
        <v>77</v>
      </c>
      <c r="C67" s="68">
        <f>G24</f>
        <v>670000</v>
      </c>
      <c r="D67" s="95">
        <f>(C67/C73)</f>
        <v>0.60601291440655503</v>
      </c>
      <c r="E67" s="66"/>
      <c r="F67" s="66"/>
      <c r="G67" s="72"/>
    </row>
    <row r="68" spans="1:7" ht="12" customHeight="1" x14ac:dyDescent="0.25">
      <c r="A68" s="75"/>
      <c r="B68" s="94" t="s">
        <v>78</v>
      </c>
      <c r="C68" s="68">
        <f>G29</f>
        <v>0</v>
      </c>
      <c r="D68" s="95">
        <v>0</v>
      </c>
      <c r="E68" s="66"/>
      <c r="F68" s="66"/>
      <c r="G68" s="72"/>
    </row>
    <row r="69" spans="1:7" ht="12" customHeight="1" x14ac:dyDescent="0.25">
      <c r="A69" s="75"/>
      <c r="B69" s="94" t="s">
        <v>79</v>
      </c>
      <c r="C69" s="68">
        <f>G34</f>
        <v>0</v>
      </c>
      <c r="D69" s="95">
        <f>(C69/C73)</f>
        <v>0</v>
      </c>
      <c r="E69" s="66"/>
      <c r="F69" s="66"/>
      <c r="G69" s="72"/>
    </row>
    <row r="70" spans="1:7" ht="12" customHeight="1" x14ac:dyDescent="0.25">
      <c r="A70" s="75"/>
      <c r="B70" s="94" t="s">
        <v>42</v>
      </c>
      <c r="C70" s="68">
        <f>G43</f>
        <v>332940</v>
      </c>
      <c r="D70" s="95">
        <f>(C70/C73)</f>
        <v>0.30114319361569919</v>
      </c>
      <c r="E70" s="66"/>
      <c r="F70" s="66"/>
      <c r="G70" s="72"/>
    </row>
    <row r="71" spans="1:7" ht="12" customHeight="1" x14ac:dyDescent="0.25">
      <c r="A71" s="75"/>
      <c r="B71" s="94" t="s">
        <v>80</v>
      </c>
      <c r="C71" s="69">
        <f>G48</f>
        <v>50000</v>
      </c>
      <c r="D71" s="95">
        <f>(C71/C73)</f>
        <v>4.5224844358698141E-2</v>
      </c>
      <c r="E71" s="71"/>
      <c r="F71" s="71"/>
      <c r="G71" s="72"/>
    </row>
    <row r="72" spans="1:7" ht="12" customHeight="1" x14ac:dyDescent="0.25">
      <c r="A72" s="75"/>
      <c r="B72" s="94" t="s">
        <v>81</v>
      </c>
      <c r="C72" s="69">
        <f>G51</f>
        <v>52647</v>
      </c>
      <c r="D72" s="95">
        <f>(C72/C73)</f>
        <v>4.7619047619047616E-2</v>
      </c>
      <c r="E72" s="71"/>
      <c r="F72" s="71"/>
      <c r="G72" s="72"/>
    </row>
    <row r="73" spans="1:7" ht="12.75" customHeight="1" thickBot="1" x14ac:dyDescent="0.3">
      <c r="A73" s="75"/>
      <c r="B73" s="96" t="s">
        <v>82</v>
      </c>
      <c r="C73" s="97">
        <f>SUM(C67:C72)</f>
        <v>1105587</v>
      </c>
      <c r="D73" s="98">
        <f>SUM(D67:D72)</f>
        <v>1</v>
      </c>
      <c r="E73" s="71"/>
      <c r="F73" s="71"/>
      <c r="G73" s="72"/>
    </row>
    <row r="74" spans="1:7" ht="12" customHeight="1" x14ac:dyDescent="0.25">
      <c r="A74" s="75"/>
      <c r="B74" s="90"/>
      <c r="C74" s="77"/>
      <c r="D74" s="77"/>
      <c r="E74" s="77"/>
      <c r="F74" s="77"/>
      <c r="G74" s="72"/>
    </row>
    <row r="75" spans="1:7" ht="12.75" customHeight="1" x14ac:dyDescent="0.25">
      <c r="A75" s="75"/>
      <c r="B75" s="91"/>
      <c r="C75" s="77"/>
      <c r="D75" s="77"/>
      <c r="E75" s="77"/>
      <c r="F75" s="77"/>
      <c r="G75" s="72"/>
    </row>
    <row r="76" spans="1:7" ht="12" customHeight="1" thickBot="1" x14ac:dyDescent="0.3">
      <c r="A76" s="65"/>
      <c r="B76" s="111"/>
      <c r="C76" s="112" t="s">
        <v>83</v>
      </c>
      <c r="D76" s="113"/>
      <c r="E76" s="114"/>
      <c r="F76" s="70"/>
      <c r="G76" s="72"/>
    </row>
    <row r="77" spans="1:7" ht="12" customHeight="1" x14ac:dyDescent="0.25">
      <c r="A77" s="75"/>
      <c r="B77" s="115" t="s">
        <v>84</v>
      </c>
      <c r="C77" s="116">
        <v>10000</v>
      </c>
      <c r="D77" s="116">
        <v>160</v>
      </c>
      <c r="E77" s="117">
        <v>11000</v>
      </c>
      <c r="F77" s="110"/>
      <c r="G77" s="73"/>
    </row>
    <row r="78" spans="1:7" ht="12.75" customHeight="1" thickBot="1" x14ac:dyDescent="0.3">
      <c r="A78" s="75"/>
      <c r="B78" s="96" t="s">
        <v>85</v>
      </c>
      <c r="C78" s="97">
        <f>(G52/C77)</f>
        <v>110.5587</v>
      </c>
      <c r="D78" s="97">
        <f>(G52/D77)</f>
        <v>6909.9187499999998</v>
      </c>
      <c r="E78" s="118">
        <f>(G52/E77)</f>
        <v>100.5079090909091</v>
      </c>
      <c r="F78" s="110"/>
      <c r="G78" s="73"/>
    </row>
    <row r="79" spans="1:7" ht="15.6" customHeight="1" x14ac:dyDescent="0.25">
      <c r="A79" s="75"/>
      <c r="B79" s="101" t="s">
        <v>86</v>
      </c>
      <c r="C79" s="74"/>
      <c r="D79" s="74"/>
      <c r="E79" s="74"/>
      <c r="F79" s="74"/>
      <c r="G79" s="74"/>
    </row>
  </sheetData>
  <mergeCells count="8">
    <mergeCell ref="B65:C6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GALLINAS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Gutiérrez Quintana Pedro Manuel</cp:lastModifiedBy>
  <cp:revision/>
  <dcterms:created xsi:type="dcterms:W3CDTF">2020-11-27T12:49:26Z</dcterms:created>
  <dcterms:modified xsi:type="dcterms:W3CDTF">2023-03-22T12:16:12Z</dcterms:modified>
  <cp:category/>
  <cp:contentStatus/>
</cp:coreProperties>
</file>