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Gerbera Mantenció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3" i="1"/>
  <c r="G42" i="1"/>
  <c r="G41" i="1"/>
  <c r="G26" i="1"/>
  <c r="G25" i="1"/>
  <c r="G24" i="1"/>
  <c r="G23" i="1"/>
  <c r="G22" i="1"/>
  <c r="G21" i="1"/>
  <c r="G12" i="1"/>
  <c r="G55" i="1" l="1"/>
  <c r="G54" i="1"/>
  <c r="G53" i="1"/>
  <c r="G56" i="1" l="1"/>
  <c r="G27" i="1" l="1"/>
  <c r="G37" i="1" l="1"/>
  <c r="C79" i="1" l="1"/>
  <c r="C77" i="1"/>
  <c r="G61" i="1"/>
  <c r="C75" i="1" l="1"/>
  <c r="G49" i="1"/>
  <c r="C78" i="1" s="1"/>
  <c r="G58" i="1" l="1"/>
  <c r="G59" i="1" s="1"/>
  <c r="G60" i="1" l="1"/>
  <c r="D86" i="1" s="1"/>
  <c r="C80" i="1"/>
  <c r="E86" i="1" l="1"/>
  <c r="C86" i="1"/>
  <c r="G62" i="1"/>
  <c r="C81" i="1"/>
  <c r="D78" i="1" l="1"/>
  <c r="D77" i="1"/>
  <c r="D79" i="1"/>
  <c r="D75" i="1"/>
  <c r="D80" i="1"/>
  <c r="D81" i="1" l="1"/>
</calcChain>
</file>

<file path=xl/sharedStrings.xml><?xml version="1.0" encoding="utf-8"?>
<sst xmlns="http://schemas.openxmlformats.org/spreadsheetml/2006/main" count="140" uniqueCount="100">
  <si>
    <t>RUBRO O CULTIVO</t>
  </si>
  <si>
    <t>GERBERA</t>
  </si>
  <si>
    <t>RENDIMIENTO (atados/Há.)</t>
  </si>
  <si>
    <t>VARIEDAD</t>
  </si>
  <si>
    <t>Millon Star</t>
  </si>
  <si>
    <t>FECHA ESTIMADA  PRECIO VENTA</t>
  </si>
  <si>
    <t>MARZO2023</t>
  </si>
  <si>
    <t>NIVEL TECNOLÓGICO</t>
  </si>
  <si>
    <t>Alto</t>
  </si>
  <si>
    <t>PRECIO ESPERADO ($/atados)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</si>
  <si>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</si>
  <si>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</si>
  <si>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</si>
  <si>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</si>
  <si>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</si>
  <si>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</si>
  <si>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</si>
  <si>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</si>
  <si>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Chaca- Vitor</t>
  </si>
  <si>
    <t>FECHA DE COSECHA</t>
  </si>
  <si>
    <t>Abril- Noviembre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</si>
  <si>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</si>
  <si>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</si>
  <si>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</si>
  <si>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</si>
  <si>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</si>
  <si>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</si>
  <si>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</si>
  <si>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</si>
  <si>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</si>
  <si>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</si>
  <si>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</si>
  <si>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</si>
  <si>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</si>
  <si>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enero-dicbre</t>
  </si>
  <si>
    <t>Aplicación de fertilizantes</t>
  </si>
  <si>
    <t>Aplicación agroquímicos</t>
  </si>
  <si>
    <t>Dehoje y entutorado</t>
  </si>
  <si>
    <t>Corte, traslado y selección</t>
  </si>
  <si>
    <t>abril-novbre</t>
  </si>
  <si>
    <t>Embalaje (paquetes y cajas)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</si>
  <si>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</si>
  <si>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</si>
  <si>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</si>
  <si>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</si>
  <si>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</si>
  <si>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</si>
  <si>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</si>
  <si>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</si>
  <si>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</si>
  <si>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</si>
  <si>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Ultrasol Crecimiento</t>
  </si>
  <si>
    <t>Kg</t>
  </si>
  <si>
    <t>Nitrato de Potasio</t>
  </si>
  <si>
    <t>junio-octubre</t>
  </si>
  <si>
    <t>Nitrato de calcio</t>
  </si>
  <si>
    <t>abril-octubre</t>
  </si>
  <si>
    <t>INSECTICIDAS</t>
  </si>
  <si>
    <t>Evisect 50 SP (I)</t>
  </si>
  <si>
    <t xml:space="preserve">u </t>
  </si>
  <si>
    <t>marzo-octubre</t>
  </si>
  <si>
    <t>Goldazim 500 SC (F)</t>
  </si>
  <si>
    <t>Lt.</t>
  </si>
  <si>
    <t>Selecron 720 EC (I)</t>
  </si>
  <si>
    <t>Subtotal Insumos</t>
  </si>
  <si>
    <t>OTROS</t>
  </si>
  <si>
    <t>Item</t>
  </si>
  <si>
    <t>Cinta de riego</t>
  </si>
  <si>
    <t>u</t>
  </si>
  <si>
    <t>enero</t>
  </si>
  <si>
    <t>Cinta gareta</t>
  </si>
  <si>
    <t>Papel Craff elasticos</t>
  </si>
  <si>
    <t>marzo- 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</si>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</sst>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5" fillId="0" borderId="56" xfId="0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0" fontId="1" fillId="0" borderId="56" xfId="0" applyNumberFormat="1" applyFont="1" applyBorder="1" applyAlignment="1">
      <alignment horizontal="left" vertical="center"/>
    </xf>
    <xf numFmtId="49" fontId="5" fillId="10" borderId="59" xfId="0" applyNumberFormat="1" applyFont="1" applyFill="1" applyBorder="1" applyAlignment="1">
      <alignment horizontal="right" vertical="center" wrapText="1"/>
    </xf>
    <xf numFmtId="49" fontId="5" fillId="10" borderId="59" xfId="0" applyNumberFormat="1" applyFont="1" applyFill="1" applyBorder="1" applyAlignment="1">
      <alignment horizontal="right" vertical="center"/>
    </xf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 wrapText="1"/>
    </xf>
    <xf numFmtId="49" fontId="6" fillId="2" borderId="56" xfId="0" applyNumberFormat="1" applyFont="1" applyFill="1" applyBorder="1"/>
    <xf numFmtId="0" fontId="1" fillId="2" borderId="56" xfId="0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3" fontId="1" fillId="2" borderId="59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 vertical="center"/>
    </xf>
    <xf numFmtId="0" fontId="7" fillId="0" borderId="56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F56" sqref="F5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9" customFormat="1" ht="12" customHeight="1" x14ac:dyDescent="0.2">
      <c r="A9" s="17"/>
      <c r="B9" s="5" t="s">
        <v>0</v>
      </c>
      <c r="C9" s="103" t="s">
        <v>1</v>
      </c>
      <c r="D9" s="6"/>
      <c r="E9" s="138" t="s">
        <v>2</v>
      </c>
      <c r="F9" s="139"/>
      <c r="G9" s="107">
        <v>6200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s="19" customFormat="1" ht="26.25" customHeight="1" x14ac:dyDescent="0.2">
      <c r="A10" s="17"/>
      <c r="B10" s="7" t="s">
        <v>3</v>
      </c>
      <c r="C10" s="104" t="s">
        <v>4</v>
      </c>
      <c r="D10" s="6"/>
      <c r="E10" s="140" t="s">
        <v>5</v>
      </c>
      <c r="F10" s="141"/>
      <c r="G10" s="103" t="s">
        <v>6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s="19" customFormat="1" ht="18" customHeight="1" x14ac:dyDescent="0.2">
      <c r="A11" s="17"/>
      <c r="B11" s="7" t="s">
        <v>7</v>
      </c>
      <c r="C11" s="103" t="s">
        <v>8</v>
      </c>
      <c r="D11" s="6"/>
      <c r="E11" s="140" t="s">
        <v>9</v>
      </c>
      <c r="F11" s="141"/>
      <c r="G11" s="126">
        <v>2100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s="19" customFormat="1" ht="11.25" customHeight="1" x14ac:dyDescent="0.2">
      <c r="A12" s="17"/>
      <c r="B12" s="7" t="s">
        <v>10</v>
      </c>
      <c r="C12" s="104" t="s">
        <v>11</v>
      </c>
      <c r="D12" s="6"/>
      <c r="E12" s="8" t="s">
        <v>12</v>
      </c>
      <c r="F12" s="9"/>
      <c r="G12" s="106">
        <f>(G9*G11)</f>
        <v>13020000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s="19" customFormat="1" ht="11.25" customHeight="1" x14ac:dyDescent="0.2">
      <c r="A13" s="17"/>
      <c r="B13" s="7" t="s">
        <v>13</v>
      </c>
      <c r="C13" s="103" t="s">
        <v>14</v>
      </c>
      <c r="D13" s="6"/>
      <c r="E13" s="140" t="s">
        <v>15</v>
      </c>
      <c r="F13" s="141"/>
      <c r="G13" s="103" t="s">
        <v>16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s="19" customFormat="1" ht="13.5" customHeight="1" x14ac:dyDescent="0.2">
      <c r="A14" s="17"/>
      <c r="B14" s="7" t="s">
        <v>17</v>
      </c>
      <c r="C14" s="103" t="s">
        <v>18</v>
      </c>
      <c r="D14" s="6"/>
      <c r="E14" s="140" t="s">
        <v>19</v>
      </c>
      <c r="F14" s="141"/>
      <c r="G14" s="103" t="s">
        <v>20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s="19" customFormat="1" ht="25.5" customHeight="1" x14ac:dyDescent="0.2">
      <c r="A15" s="17"/>
      <c r="B15" s="7" t="s">
        <v>21</v>
      </c>
      <c r="C15" s="105">
        <v>44989</v>
      </c>
      <c r="D15" s="6"/>
      <c r="E15" s="142" t="s">
        <v>22</v>
      </c>
      <c r="F15" s="143"/>
      <c r="G15" s="104" t="s">
        <v>23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s="19" customFormat="1" ht="12" customHeight="1" x14ac:dyDescent="0.25">
      <c r="A16" s="20"/>
      <c r="B16" s="21"/>
      <c r="C16" s="22"/>
      <c r="D16" s="23"/>
      <c r="E16" s="24"/>
      <c r="F16" s="24"/>
      <c r="G16" s="2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1:255" s="19" customFormat="1" ht="12" customHeight="1" x14ac:dyDescent="0.25">
      <c r="A17" s="26"/>
      <c r="B17" s="144" t="s">
        <v>24</v>
      </c>
      <c r="C17" s="145"/>
      <c r="D17" s="145"/>
      <c r="E17" s="145"/>
      <c r="F17" s="145"/>
      <c r="G17" s="14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  <row r="18" spans="1:255" s="19" customFormat="1" ht="12" customHeight="1" x14ac:dyDescent="0.25">
      <c r="A18" s="20"/>
      <c r="B18" s="27"/>
      <c r="C18" s="28"/>
      <c r="D18" s="28"/>
      <c r="E18" s="28"/>
      <c r="F18" s="28"/>
      <c r="G18" s="2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</row>
    <row r="19" spans="1:255" s="19" customFormat="1" ht="12" customHeight="1" x14ac:dyDescent="0.25">
      <c r="A19" s="17"/>
      <c r="B19" s="29" t="s">
        <v>25</v>
      </c>
      <c r="C19" s="30"/>
      <c r="D19" s="23"/>
      <c r="E19" s="23"/>
      <c r="F19" s="23"/>
      <c r="G19" s="23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</row>
    <row r="20" spans="1:255" s="19" customFormat="1" ht="24" customHeight="1" x14ac:dyDescent="0.25">
      <c r="A20" s="26"/>
      <c r="B20" s="31" t="s">
        <v>26</v>
      </c>
      <c r="C20" s="31" t="s">
        <v>27</v>
      </c>
      <c r="D20" s="31" t="s">
        <v>28</v>
      </c>
      <c r="E20" s="31" t="s">
        <v>29</v>
      </c>
      <c r="F20" s="31" t="s">
        <v>30</v>
      </c>
      <c r="G20" s="31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</row>
    <row r="21" spans="1:255" s="19" customFormat="1" ht="12.75" customHeight="1" x14ac:dyDescent="0.2">
      <c r="A21" s="26"/>
      <c r="B21" s="10" t="s">
        <v>32</v>
      </c>
      <c r="C21" s="104" t="s">
        <v>33</v>
      </c>
      <c r="D21" s="108">
        <v>3</v>
      </c>
      <c r="E21" s="127" t="s">
        <v>34</v>
      </c>
      <c r="F21" s="106">
        <v>40000</v>
      </c>
      <c r="G21" s="106">
        <f t="shared" ref="G21:G26" si="0">(D21*F21)</f>
        <v>120000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</row>
    <row r="22" spans="1:255" s="19" customFormat="1" ht="12.75" customHeight="1" x14ac:dyDescent="0.2">
      <c r="A22" s="26"/>
      <c r="B22" s="10" t="s">
        <v>35</v>
      </c>
      <c r="C22" s="104" t="s">
        <v>33</v>
      </c>
      <c r="D22" s="108">
        <v>3</v>
      </c>
      <c r="E22" s="127" t="s">
        <v>34</v>
      </c>
      <c r="F22" s="106">
        <v>40000</v>
      </c>
      <c r="G22" s="106">
        <f t="shared" si="0"/>
        <v>120000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</row>
    <row r="23" spans="1:255" s="19" customFormat="1" ht="12.75" customHeight="1" x14ac:dyDescent="0.2">
      <c r="A23" s="26"/>
      <c r="B23" s="10" t="s">
        <v>36</v>
      </c>
      <c r="C23" s="104" t="s">
        <v>33</v>
      </c>
      <c r="D23" s="108">
        <v>2</v>
      </c>
      <c r="E23" s="127" t="s">
        <v>34</v>
      </c>
      <c r="F23" s="106">
        <v>40000</v>
      </c>
      <c r="G23" s="106">
        <f t="shared" si="0"/>
        <v>80000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</row>
    <row r="24" spans="1:255" s="19" customFormat="1" ht="12.75" customHeight="1" x14ac:dyDescent="0.2">
      <c r="A24" s="26"/>
      <c r="B24" s="10" t="s">
        <v>37</v>
      </c>
      <c r="C24" s="104" t="s">
        <v>33</v>
      </c>
      <c r="D24" s="108">
        <v>4</v>
      </c>
      <c r="E24" s="127" t="s">
        <v>34</v>
      </c>
      <c r="F24" s="106">
        <v>40000</v>
      </c>
      <c r="G24" s="106">
        <f t="shared" si="0"/>
        <v>160000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</row>
    <row r="25" spans="1:255" s="19" customFormat="1" ht="12.75" customHeight="1" x14ac:dyDescent="0.2">
      <c r="A25" s="26"/>
      <c r="B25" s="10" t="s">
        <v>38</v>
      </c>
      <c r="C25" s="104" t="s">
        <v>33</v>
      </c>
      <c r="D25" s="108">
        <v>4</v>
      </c>
      <c r="E25" s="127" t="s">
        <v>39</v>
      </c>
      <c r="F25" s="106">
        <v>40000</v>
      </c>
      <c r="G25" s="106">
        <f t="shared" si="0"/>
        <v>160000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</row>
    <row r="26" spans="1:255" s="19" customFormat="1" ht="12.75" customHeight="1" x14ac:dyDescent="0.2">
      <c r="A26" s="26"/>
      <c r="B26" s="10" t="s">
        <v>40</v>
      </c>
      <c r="C26" s="104" t="s">
        <v>33</v>
      </c>
      <c r="D26" s="108">
        <v>4</v>
      </c>
      <c r="E26" s="127" t="s">
        <v>39</v>
      </c>
      <c r="F26" s="106">
        <v>40000</v>
      </c>
      <c r="G26" s="106">
        <f t="shared" si="0"/>
        <v>160000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19" customFormat="1" ht="12.75" customHeight="1" x14ac:dyDescent="0.25">
      <c r="A27" s="26"/>
      <c r="B27" s="32" t="s">
        <v>41</v>
      </c>
      <c r="C27" s="100"/>
      <c r="D27" s="100"/>
      <c r="E27" s="100"/>
      <c r="F27" s="100"/>
      <c r="G27" s="101">
        <f>SUM(G21:G26)</f>
        <v>800000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19" customFormat="1" ht="12" customHeight="1" x14ac:dyDescent="0.25">
      <c r="A28" s="20"/>
      <c r="B28" s="27"/>
      <c r="C28" s="28"/>
      <c r="D28" s="28"/>
      <c r="E28" s="28"/>
      <c r="F28" s="33"/>
      <c r="G28" s="33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19" customFormat="1" ht="12" customHeight="1" x14ac:dyDescent="0.25">
      <c r="A29" s="17"/>
      <c r="B29" s="34" t="s">
        <v>42</v>
      </c>
      <c r="C29" s="35"/>
      <c r="D29" s="36"/>
      <c r="E29" s="36"/>
      <c r="F29" s="36"/>
      <c r="G29" s="3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19" customFormat="1" ht="24" customHeight="1" x14ac:dyDescent="0.25">
      <c r="A30" s="17"/>
      <c r="B30" s="37" t="s">
        <v>26</v>
      </c>
      <c r="C30" s="38" t="s">
        <v>27</v>
      </c>
      <c r="D30" s="38" t="s">
        <v>28</v>
      </c>
      <c r="E30" s="37" t="s">
        <v>29</v>
      </c>
      <c r="F30" s="38" t="s">
        <v>30</v>
      </c>
      <c r="G30" s="37" t="s">
        <v>31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19" customFormat="1" ht="12" customHeight="1" x14ac:dyDescent="0.25">
      <c r="A31" s="17"/>
      <c r="B31" s="39"/>
      <c r="C31" s="39"/>
      <c r="D31" s="39"/>
      <c r="E31" s="39"/>
      <c r="F31" s="39"/>
      <c r="G31" s="3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19" customFormat="1" ht="12" customHeight="1" x14ac:dyDescent="0.25">
      <c r="A32" s="17"/>
      <c r="B32" s="40" t="s">
        <v>43</v>
      </c>
      <c r="C32" s="41"/>
      <c r="D32" s="41"/>
      <c r="E32" s="41"/>
      <c r="F32" s="41"/>
      <c r="G32" s="4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19" customFormat="1" ht="12" customHeight="1" x14ac:dyDescent="0.25">
      <c r="A33" s="20"/>
      <c r="B33" s="42"/>
      <c r="C33" s="43"/>
      <c r="D33" s="43"/>
      <c r="E33" s="43"/>
      <c r="F33" s="44"/>
      <c r="G33" s="44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19" customFormat="1" ht="12" customHeight="1" x14ac:dyDescent="0.25">
      <c r="A34" s="17"/>
      <c r="B34" s="34" t="s">
        <v>44</v>
      </c>
      <c r="C34" s="35"/>
      <c r="D34" s="36"/>
      <c r="E34" s="36"/>
      <c r="F34" s="36"/>
      <c r="G34" s="36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19" customFormat="1" ht="24" customHeight="1" x14ac:dyDescent="0.25">
      <c r="A35" s="17"/>
      <c r="B35" s="48" t="s">
        <v>26</v>
      </c>
      <c r="C35" s="48" t="s">
        <v>27</v>
      </c>
      <c r="D35" s="48" t="s">
        <v>28</v>
      </c>
      <c r="E35" s="48" t="s">
        <v>29</v>
      </c>
      <c r="F35" s="49" t="s">
        <v>30</v>
      </c>
      <c r="G35" s="48" t="s">
        <v>31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s="19" customFormat="1" ht="12.75" x14ac:dyDescent="0.25">
      <c r="A36" s="45"/>
      <c r="B36" s="121"/>
      <c r="C36" s="118"/>
      <c r="D36" s="120"/>
      <c r="E36" s="104"/>
      <c r="F36" s="119"/>
      <c r="G36" s="1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</row>
    <row r="37" spans="1:255" s="19" customFormat="1" ht="12.75" customHeight="1" x14ac:dyDescent="0.25">
      <c r="A37" s="17"/>
      <c r="B37" s="46" t="s">
        <v>45</v>
      </c>
      <c r="C37" s="99"/>
      <c r="D37" s="99"/>
      <c r="E37" s="99"/>
      <c r="F37" s="99"/>
      <c r="G37" s="98">
        <f>SUM(G36:G36)</f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</row>
    <row r="38" spans="1:255" s="19" customFormat="1" ht="12" customHeight="1" x14ac:dyDescent="0.25">
      <c r="A38" s="20"/>
      <c r="B38" s="42"/>
      <c r="C38" s="43"/>
      <c r="D38" s="43"/>
      <c r="E38" s="43"/>
      <c r="F38" s="44"/>
      <c r="G38" s="44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</row>
    <row r="39" spans="1:255" s="19" customFormat="1" ht="12" customHeight="1" x14ac:dyDescent="0.25">
      <c r="A39" s="17"/>
      <c r="B39" s="34" t="s">
        <v>46</v>
      </c>
      <c r="C39" s="35"/>
      <c r="D39" s="36"/>
      <c r="E39" s="36"/>
      <c r="F39" s="36"/>
      <c r="G39" s="36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</row>
    <row r="40" spans="1:255" s="19" customFormat="1" ht="24" customHeight="1" x14ac:dyDescent="0.25">
      <c r="A40" s="17"/>
      <c r="B40" s="49" t="s">
        <v>47</v>
      </c>
      <c r="C40" s="49" t="s">
        <v>48</v>
      </c>
      <c r="D40" s="49" t="s">
        <v>49</v>
      </c>
      <c r="E40" s="49" t="s">
        <v>29</v>
      </c>
      <c r="F40" s="49" t="s">
        <v>30</v>
      </c>
      <c r="G40" s="49" t="s">
        <v>31</v>
      </c>
      <c r="H40" s="18"/>
      <c r="I40" s="18"/>
      <c r="J40" s="18"/>
      <c r="K40" s="47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</row>
    <row r="41" spans="1:255" s="19" customFormat="1" ht="12.75" customHeight="1" x14ac:dyDescent="0.2">
      <c r="A41" s="45"/>
      <c r="B41" s="131" t="s">
        <v>50</v>
      </c>
      <c r="C41" s="132"/>
      <c r="D41" s="132"/>
      <c r="E41" s="132"/>
      <c r="F41" s="128"/>
      <c r="G41" s="128">
        <f t="shared" ref="G41:G48" si="1">(D41*F41)</f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</row>
    <row r="42" spans="1:255" s="19" customFormat="1" ht="12.75" customHeight="1" x14ac:dyDescent="0.2">
      <c r="A42" s="45"/>
      <c r="B42" s="11" t="s">
        <v>51</v>
      </c>
      <c r="C42" s="132" t="s">
        <v>52</v>
      </c>
      <c r="D42" s="132">
        <v>50</v>
      </c>
      <c r="E42" s="127" t="s">
        <v>34</v>
      </c>
      <c r="F42" s="128">
        <v>1328</v>
      </c>
      <c r="G42" s="128">
        <f t="shared" si="1"/>
        <v>66400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</row>
    <row r="43" spans="1:255" s="19" customFormat="1" ht="12.75" customHeight="1" x14ac:dyDescent="0.2">
      <c r="A43" s="45"/>
      <c r="B43" s="11" t="s">
        <v>53</v>
      </c>
      <c r="C43" s="132" t="s">
        <v>52</v>
      </c>
      <c r="D43" s="132">
        <v>50</v>
      </c>
      <c r="E43" s="130" t="s">
        <v>54</v>
      </c>
      <c r="F43" s="128">
        <v>1528</v>
      </c>
      <c r="G43" s="128">
        <f t="shared" si="1"/>
        <v>76400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</row>
    <row r="44" spans="1:255" s="19" customFormat="1" ht="12.75" customHeight="1" x14ac:dyDescent="0.2">
      <c r="A44" s="45"/>
      <c r="B44" s="11" t="s">
        <v>55</v>
      </c>
      <c r="C44" s="132" t="s">
        <v>52</v>
      </c>
      <c r="D44" s="132">
        <v>50</v>
      </c>
      <c r="E44" s="127" t="s">
        <v>56</v>
      </c>
      <c r="F44" s="128">
        <v>1210</v>
      </c>
      <c r="G44" s="128">
        <f t="shared" si="1"/>
        <v>60500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</row>
    <row r="45" spans="1:255" s="19" customFormat="1" ht="12.75" customHeight="1" x14ac:dyDescent="0.2">
      <c r="A45" s="45"/>
      <c r="B45" s="131" t="s">
        <v>57</v>
      </c>
      <c r="C45" s="132"/>
      <c r="D45" s="132"/>
      <c r="E45" s="132"/>
      <c r="F45" s="128"/>
      <c r="G45" s="128">
        <f t="shared" si="1"/>
        <v>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</row>
    <row r="46" spans="1:255" s="19" customFormat="1" ht="12.75" customHeight="1" x14ac:dyDescent="0.2">
      <c r="A46" s="45"/>
      <c r="B46" s="12" t="s">
        <v>58</v>
      </c>
      <c r="C46" s="133" t="s">
        <v>59</v>
      </c>
      <c r="D46" s="133">
        <v>1</v>
      </c>
      <c r="E46" s="127" t="s">
        <v>60</v>
      </c>
      <c r="F46" s="134">
        <v>82119</v>
      </c>
      <c r="G46" s="128">
        <f t="shared" si="1"/>
        <v>82119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</row>
    <row r="47" spans="1:255" s="19" customFormat="1" ht="12.75" customHeight="1" x14ac:dyDescent="0.2">
      <c r="A47" s="45"/>
      <c r="B47" s="12" t="s">
        <v>61</v>
      </c>
      <c r="C47" s="133" t="s">
        <v>62</v>
      </c>
      <c r="D47" s="133">
        <v>1</v>
      </c>
      <c r="E47" s="127" t="s">
        <v>60</v>
      </c>
      <c r="F47" s="134">
        <v>17647</v>
      </c>
      <c r="G47" s="128">
        <f t="shared" si="1"/>
        <v>17647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</row>
    <row r="48" spans="1:255" s="19" customFormat="1" ht="12.75" customHeight="1" x14ac:dyDescent="0.2">
      <c r="A48" s="45"/>
      <c r="B48" s="11" t="s">
        <v>63</v>
      </c>
      <c r="C48" s="133" t="s">
        <v>62</v>
      </c>
      <c r="D48" s="133">
        <v>0.2</v>
      </c>
      <c r="E48" s="130" t="s">
        <v>60</v>
      </c>
      <c r="F48" s="134">
        <v>39076</v>
      </c>
      <c r="G48" s="128">
        <f t="shared" si="1"/>
        <v>7815.2000000000007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</row>
    <row r="49" spans="1:255" s="19" customFormat="1" ht="13.5" customHeight="1" x14ac:dyDescent="0.25">
      <c r="A49" s="17"/>
      <c r="B49" s="46" t="s">
        <v>64</v>
      </c>
      <c r="C49" s="99"/>
      <c r="D49" s="99"/>
      <c r="E49" s="99"/>
      <c r="F49" s="99"/>
      <c r="G49" s="98">
        <f>SUM(G41:G48)</f>
        <v>310881.2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</row>
    <row r="50" spans="1:255" s="19" customFormat="1" ht="12" customHeight="1" x14ac:dyDescent="0.25">
      <c r="A50" s="20"/>
      <c r="B50" s="42"/>
      <c r="C50" s="43"/>
      <c r="D50" s="43"/>
      <c r="E50" s="43"/>
      <c r="F50" s="44"/>
      <c r="G50" s="44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</row>
    <row r="51" spans="1:255" s="19" customFormat="1" ht="12" customHeight="1" x14ac:dyDescent="0.25">
      <c r="A51" s="17"/>
      <c r="B51" s="34" t="s">
        <v>65</v>
      </c>
      <c r="C51" s="35"/>
      <c r="D51" s="36"/>
      <c r="E51" s="36"/>
      <c r="F51" s="36"/>
      <c r="G51" s="36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</row>
    <row r="52" spans="1:255" s="19" customFormat="1" ht="24" customHeight="1" x14ac:dyDescent="0.25">
      <c r="A52" s="17"/>
      <c r="B52" s="48" t="s">
        <v>66</v>
      </c>
      <c r="C52" s="49" t="s">
        <v>48</v>
      </c>
      <c r="D52" s="50" t="s">
        <v>49</v>
      </c>
      <c r="E52" s="48" t="s">
        <v>29</v>
      </c>
      <c r="F52" s="50" t="s">
        <v>30</v>
      </c>
      <c r="G52" s="51" t="s">
        <v>31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</row>
    <row r="53" spans="1:255" s="19" customFormat="1" ht="12.75" x14ac:dyDescent="0.2">
      <c r="A53" s="45"/>
      <c r="B53" s="137" t="s">
        <v>67</v>
      </c>
      <c r="C53" s="122" t="s">
        <v>68</v>
      </c>
      <c r="D53" s="135">
        <v>4</v>
      </c>
      <c r="E53" s="123" t="s">
        <v>69</v>
      </c>
      <c r="F53" s="136">
        <v>182513</v>
      </c>
      <c r="G53" s="125">
        <f t="shared" ref="G53:G55" si="2">(D53*F53)</f>
        <v>730052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  <c r="IT53" s="18"/>
      <c r="IU53" s="18"/>
    </row>
    <row r="54" spans="1:255" s="19" customFormat="1" ht="12.75" x14ac:dyDescent="0.2">
      <c r="A54" s="45"/>
      <c r="B54" s="137" t="s">
        <v>70</v>
      </c>
      <c r="C54" s="124" t="s">
        <v>52</v>
      </c>
      <c r="D54" s="128">
        <v>10</v>
      </c>
      <c r="E54" s="109" t="s">
        <v>69</v>
      </c>
      <c r="F54" s="129">
        <v>3151</v>
      </c>
      <c r="G54" s="125">
        <f t="shared" si="2"/>
        <v>31510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</row>
    <row r="55" spans="1:255" s="19" customFormat="1" ht="12.75" x14ac:dyDescent="0.2">
      <c r="A55" s="45"/>
      <c r="B55" s="137" t="s">
        <v>71</v>
      </c>
      <c r="C55" s="124" t="s">
        <v>68</v>
      </c>
      <c r="D55" s="128">
        <v>12000</v>
      </c>
      <c r="E55" s="109" t="s">
        <v>72</v>
      </c>
      <c r="F55" s="129">
        <v>210</v>
      </c>
      <c r="G55" s="125">
        <f t="shared" si="2"/>
        <v>2520000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</row>
    <row r="56" spans="1:255" s="19" customFormat="1" ht="13.5" customHeight="1" x14ac:dyDescent="0.25">
      <c r="A56" s="17"/>
      <c r="B56" s="52" t="s">
        <v>73</v>
      </c>
      <c r="C56" s="102"/>
      <c r="D56" s="102"/>
      <c r="E56" s="102"/>
      <c r="F56" s="102"/>
      <c r="G56" s="97">
        <f>SUM(G53:G55)</f>
        <v>3281562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</row>
    <row r="57" spans="1:255" s="19" customFormat="1" ht="12" customHeight="1" x14ac:dyDescent="0.25">
      <c r="A57" s="20"/>
      <c r="B57" s="53"/>
      <c r="C57" s="53"/>
      <c r="D57" s="53"/>
      <c r="E57" s="53"/>
      <c r="F57" s="54"/>
      <c r="G57" s="54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</row>
    <row r="58" spans="1:255" s="19" customFormat="1" ht="12" customHeight="1" x14ac:dyDescent="0.25">
      <c r="A58" s="45"/>
      <c r="B58" s="55" t="s">
        <v>74</v>
      </c>
      <c r="C58" s="56"/>
      <c r="D58" s="56"/>
      <c r="E58" s="56"/>
      <c r="F58" s="56"/>
      <c r="G58" s="93">
        <f>G27+G37+G49+G56</f>
        <v>4392443.2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</row>
    <row r="59" spans="1:255" s="19" customFormat="1" ht="12" customHeight="1" x14ac:dyDescent="0.25">
      <c r="A59" s="45"/>
      <c r="B59" s="57" t="s">
        <v>75</v>
      </c>
      <c r="C59" s="58"/>
      <c r="D59" s="58"/>
      <c r="E59" s="58"/>
      <c r="F59" s="58"/>
      <c r="G59" s="94">
        <f>G58*0.05</f>
        <v>219622.16000000003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</row>
    <row r="60" spans="1:255" s="19" customFormat="1" ht="12" customHeight="1" x14ac:dyDescent="0.25">
      <c r="A60" s="45"/>
      <c r="B60" s="59" t="s">
        <v>76</v>
      </c>
      <c r="C60" s="60"/>
      <c r="D60" s="60"/>
      <c r="E60" s="60"/>
      <c r="F60" s="60"/>
      <c r="G60" s="95">
        <f>G59+G58</f>
        <v>4612065.3600000003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</row>
    <row r="61" spans="1:255" s="19" customFormat="1" ht="12" customHeight="1" x14ac:dyDescent="0.25">
      <c r="A61" s="45"/>
      <c r="B61" s="57" t="s">
        <v>77</v>
      </c>
      <c r="C61" s="58"/>
      <c r="D61" s="58"/>
      <c r="E61" s="58"/>
      <c r="F61" s="58"/>
      <c r="G61" s="94">
        <f>G12</f>
        <v>13020000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</row>
    <row r="62" spans="1:255" s="19" customFormat="1" ht="12" customHeight="1" x14ac:dyDescent="0.25">
      <c r="A62" s="45"/>
      <c r="B62" s="61" t="s">
        <v>78</v>
      </c>
      <c r="C62" s="62"/>
      <c r="D62" s="62"/>
      <c r="E62" s="62"/>
      <c r="F62" s="62"/>
      <c r="G62" s="96">
        <f>G61-G60</f>
        <v>8407934.6400000006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</row>
    <row r="63" spans="1:255" s="19" customFormat="1" ht="12" customHeight="1" x14ac:dyDescent="0.25">
      <c r="A63" s="45"/>
      <c r="B63" s="63" t="s">
        <v>79</v>
      </c>
      <c r="C63" s="64"/>
      <c r="D63" s="64"/>
      <c r="E63" s="64"/>
      <c r="F63" s="64"/>
      <c r="G63" s="65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</row>
    <row r="64" spans="1:255" s="19" customFormat="1" ht="12.75" customHeight="1" thickBot="1" x14ac:dyDescent="0.3">
      <c r="A64" s="45"/>
      <c r="B64" s="66"/>
      <c r="C64" s="64"/>
      <c r="D64" s="64"/>
      <c r="E64" s="64"/>
      <c r="F64" s="64"/>
      <c r="G64" s="65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</row>
    <row r="65" spans="1:255" s="19" customFormat="1" ht="12" customHeight="1" x14ac:dyDescent="0.25">
      <c r="A65" s="45"/>
      <c r="B65" s="67" t="s">
        <v>80</v>
      </c>
      <c r="C65" s="68"/>
      <c r="D65" s="68"/>
      <c r="E65" s="68"/>
      <c r="F65" s="69"/>
      <c r="G65" s="65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</row>
    <row r="66" spans="1:255" s="19" customFormat="1" ht="12" customHeight="1" x14ac:dyDescent="0.25">
      <c r="A66" s="45"/>
      <c r="B66" s="13" t="s">
        <v>81</v>
      </c>
      <c r="C66" s="66"/>
      <c r="D66" s="66"/>
      <c r="E66" s="66"/>
      <c r="F66" s="70"/>
      <c r="G66" s="65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  <c r="IT66" s="18"/>
      <c r="IU66" s="18"/>
    </row>
    <row r="67" spans="1:255" s="19" customFormat="1" ht="12" customHeight="1" x14ac:dyDescent="0.25">
      <c r="A67" s="45"/>
      <c r="B67" s="13" t="s">
        <v>82</v>
      </c>
      <c r="C67" s="66"/>
      <c r="D67" s="66"/>
      <c r="E67" s="66"/>
      <c r="F67" s="70"/>
      <c r="G67" s="65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</row>
    <row r="68" spans="1:255" s="19" customFormat="1" ht="12" customHeight="1" x14ac:dyDescent="0.25">
      <c r="A68" s="45"/>
      <c r="B68" s="13" t="s">
        <v>83</v>
      </c>
      <c r="C68" s="66"/>
      <c r="D68" s="66"/>
      <c r="E68" s="66"/>
      <c r="F68" s="70"/>
      <c r="G68" s="65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</row>
    <row r="69" spans="1:255" s="19" customFormat="1" ht="12" customHeight="1" x14ac:dyDescent="0.25">
      <c r="A69" s="45"/>
      <c r="B69" s="13" t="s">
        <v>84</v>
      </c>
      <c r="C69" s="66"/>
      <c r="D69" s="66"/>
      <c r="E69" s="66"/>
      <c r="F69" s="70"/>
      <c r="G69" s="65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</row>
    <row r="70" spans="1:255" s="19" customFormat="1" ht="12" customHeight="1" x14ac:dyDescent="0.25">
      <c r="A70" s="45"/>
      <c r="B70" s="13" t="s">
        <v>85</v>
      </c>
      <c r="C70" s="66"/>
      <c r="D70" s="66"/>
      <c r="E70" s="66"/>
      <c r="F70" s="70"/>
      <c r="G70" s="65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</row>
    <row r="71" spans="1:255" s="19" customFormat="1" ht="12.75" customHeight="1" thickBot="1" x14ac:dyDescent="0.3">
      <c r="A71" s="45"/>
      <c r="B71" s="14" t="s">
        <v>86</v>
      </c>
      <c r="C71" s="71"/>
      <c r="D71" s="71"/>
      <c r="E71" s="71"/>
      <c r="F71" s="72"/>
      <c r="G71" s="65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</row>
    <row r="72" spans="1:255" s="19" customFormat="1" ht="12.75" customHeight="1" x14ac:dyDescent="0.25">
      <c r="A72" s="45"/>
      <c r="B72" s="66"/>
      <c r="C72" s="66"/>
      <c r="D72" s="66"/>
      <c r="E72" s="66"/>
      <c r="F72" s="66"/>
      <c r="G72" s="65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</row>
    <row r="73" spans="1:255" s="19" customFormat="1" ht="15" customHeight="1" thickBot="1" x14ac:dyDescent="0.3">
      <c r="A73" s="45"/>
      <c r="B73" s="147" t="s">
        <v>87</v>
      </c>
      <c r="C73" s="148"/>
      <c r="D73" s="73"/>
      <c r="E73" s="74"/>
      <c r="F73" s="74"/>
      <c r="G73" s="65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</row>
    <row r="74" spans="1:255" s="19" customFormat="1" ht="12" customHeight="1" x14ac:dyDescent="0.25">
      <c r="A74" s="45"/>
      <c r="B74" s="75" t="s">
        <v>66</v>
      </c>
      <c r="C74" s="114" t="s">
        <v>88</v>
      </c>
      <c r="D74" s="115" t="s">
        <v>89</v>
      </c>
      <c r="E74" s="74"/>
      <c r="F74" s="74"/>
      <c r="G74" s="65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</row>
    <row r="75" spans="1:255" s="19" customFormat="1" ht="12" customHeight="1" x14ac:dyDescent="0.25">
      <c r="A75" s="45"/>
      <c r="B75" s="76" t="s">
        <v>90</v>
      </c>
      <c r="C75" s="110">
        <f>G27</f>
        <v>800000</v>
      </c>
      <c r="D75" s="111">
        <f>(C75/C81)</f>
        <v>0.17345807952730313</v>
      </c>
      <c r="E75" s="74"/>
      <c r="F75" s="74"/>
      <c r="G75" s="65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</row>
    <row r="76" spans="1:255" s="19" customFormat="1" ht="12" customHeight="1" x14ac:dyDescent="0.25">
      <c r="A76" s="45"/>
      <c r="B76" s="76" t="s">
        <v>91</v>
      </c>
      <c r="C76" s="112">
        <v>0</v>
      </c>
      <c r="D76" s="111">
        <v>0</v>
      </c>
      <c r="E76" s="74"/>
      <c r="F76" s="74"/>
      <c r="G76" s="65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</row>
    <row r="77" spans="1:255" s="19" customFormat="1" ht="12" customHeight="1" x14ac:dyDescent="0.25">
      <c r="A77" s="45"/>
      <c r="B77" s="76" t="s">
        <v>92</v>
      </c>
      <c r="C77" s="110">
        <f>G37</f>
        <v>0</v>
      </c>
      <c r="D77" s="111">
        <f>(C77/C81)</f>
        <v>0</v>
      </c>
      <c r="E77" s="74"/>
      <c r="F77" s="74"/>
      <c r="G77" s="65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</row>
    <row r="78" spans="1:255" s="19" customFormat="1" ht="12" customHeight="1" x14ac:dyDescent="0.25">
      <c r="A78" s="45"/>
      <c r="B78" s="76" t="s">
        <v>47</v>
      </c>
      <c r="C78" s="110">
        <f>G49</f>
        <v>310881.2</v>
      </c>
      <c r="D78" s="111">
        <f>(C78/C81)</f>
        <v>6.7406069891429291E-2</v>
      </c>
      <c r="E78" s="74"/>
      <c r="F78" s="74"/>
      <c r="G78" s="65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</row>
    <row r="79" spans="1:255" s="19" customFormat="1" ht="12" customHeight="1" x14ac:dyDescent="0.25">
      <c r="A79" s="45"/>
      <c r="B79" s="76" t="s">
        <v>93</v>
      </c>
      <c r="C79" s="116">
        <f>G56</f>
        <v>3281562</v>
      </c>
      <c r="D79" s="111">
        <f>(C79/C81)</f>
        <v>0.71151680296221986</v>
      </c>
      <c r="E79" s="77"/>
      <c r="F79" s="77"/>
      <c r="G79" s="65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</row>
    <row r="80" spans="1:255" s="19" customFormat="1" ht="12" customHeight="1" x14ac:dyDescent="0.25">
      <c r="A80" s="45"/>
      <c r="B80" s="76" t="s">
        <v>94</v>
      </c>
      <c r="C80" s="116">
        <f>G59</f>
        <v>219622.16000000003</v>
      </c>
      <c r="D80" s="111">
        <f>(C80/C81)</f>
        <v>4.7619047619047623E-2</v>
      </c>
      <c r="E80" s="77"/>
      <c r="F80" s="77"/>
      <c r="G80" s="65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</row>
    <row r="81" spans="1:255" s="19" customFormat="1" ht="12.75" customHeight="1" thickBot="1" x14ac:dyDescent="0.3">
      <c r="A81" s="45"/>
      <c r="B81" s="78" t="s">
        <v>95</v>
      </c>
      <c r="C81" s="117">
        <f>SUM(C75:C80)</f>
        <v>4612065.3600000003</v>
      </c>
      <c r="D81" s="113">
        <f>SUM(D75:D80)</f>
        <v>1</v>
      </c>
      <c r="E81" s="77"/>
      <c r="F81" s="77"/>
      <c r="G81" s="65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</row>
    <row r="82" spans="1:255" s="19" customFormat="1" ht="12" customHeight="1" x14ac:dyDescent="0.25">
      <c r="A82" s="45"/>
      <c r="B82" s="66"/>
      <c r="C82" s="64"/>
      <c r="D82" s="64"/>
      <c r="E82" s="64"/>
      <c r="F82" s="64"/>
      <c r="G82" s="65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</row>
    <row r="83" spans="1:255" s="19" customFormat="1" ht="12.75" customHeight="1" x14ac:dyDescent="0.25">
      <c r="A83" s="45"/>
      <c r="B83" s="80"/>
      <c r="C83" s="64"/>
      <c r="D83" s="64"/>
      <c r="E83" s="64"/>
      <c r="F83" s="64"/>
      <c r="G83" s="65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</row>
    <row r="84" spans="1:255" s="19" customFormat="1" ht="12" customHeight="1" thickBot="1" x14ac:dyDescent="0.3">
      <c r="A84" s="81"/>
      <c r="B84" s="82"/>
      <c r="C84" s="83" t="s">
        <v>96</v>
      </c>
      <c r="D84" s="84"/>
      <c r="E84" s="85"/>
      <c r="F84" s="86"/>
      <c r="G84" s="65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  <c r="IT84" s="18"/>
      <c r="IU84" s="18"/>
    </row>
    <row r="85" spans="1:255" s="19" customFormat="1" ht="12" customHeight="1" x14ac:dyDescent="0.25">
      <c r="A85" s="45"/>
      <c r="B85" s="92" t="s">
        <v>97</v>
      </c>
      <c r="C85" s="15">
        <v>6000</v>
      </c>
      <c r="D85" s="15">
        <v>6200</v>
      </c>
      <c r="E85" s="16">
        <v>6400</v>
      </c>
      <c r="F85" s="87"/>
      <c r="G85" s="8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  <c r="IT85" s="18"/>
      <c r="IU85" s="18"/>
    </row>
    <row r="86" spans="1:255" s="19" customFormat="1" ht="12.75" customHeight="1" thickBot="1" x14ac:dyDescent="0.3">
      <c r="A86" s="45"/>
      <c r="B86" s="78" t="s">
        <v>98</v>
      </c>
      <c r="C86" s="79">
        <f>(G60/C85)</f>
        <v>768.67756000000008</v>
      </c>
      <c r="D86" s="79">
        <f>(G60/D85)</f>
        <v>743.88150967741944</v>
      </c>
      <c r="E86" s="89">
        <f>(G60/E85)</f>
        <v>720.63521250000008</v>
      </c>
      <c r="F86" s="87"/>
      <c r="G86" s="8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  <c r="IT86" s="18"/>
      <c r="IU86" s="18"/>
    </row>
    <row r="87" spans="1:255" s="19" customFormat="1" ht="15.6" customHeight="1" x14ac:dyDescent="0.25">
      <c r="A87" s="45"/>
      <c r="B87" s="146" t="s">
        <v>99</v>
      </c>
      <c r="C87" s="146"/>
      <c r="D87" s="146"/>
      <c r="E87" s="146"/>
      <c r="F87" s="66"/>
      <c r="G87" s="66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  <c r="IT87" s="18"/>
      <c r="IU87" s="18"/>
    </row>
    <row r="88" spans="1:255" s="19" customFormat="1" ht="11.2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</row>
    <row r="89" spans="1:255" s="91" customFormat="1" ht="11.25" customHeight="1" x14ac:dyDescent="0.25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  <c r="CU89" s="90"/>
      <c r="CV89" s="90"/>
      <c r="CW89" s="90"/>
      <c r="CX89" s="90"/>
      <c r="CY89" s="90"/>
      <c r="CZ89" s="90"/>
      <c r="DA89" s="90"/>
      <c r="DB89" s="90"/>
      <c r="DC89" s="90"/>
      <c r="DD89" s="90"/>
      <c r="DE89" s="90"/>
      <c r="DF89" s="90"/>
      <c r="DG89" s="90"/>
      <c r="DH89" s="90"/>
      <c r="DI89" s="90"/>
      <c r="DJ89" s="90"/>
      <c r="DK89" s="90"/>
      <c r="DL89" s="90"/>
      <c r="DM89" s="90"/>
      <c r="DN89" s="90"/>
      <c r="DO89" s="90"/>
      <c r="DP89" s="90"/>
      <c r="DQ89" s="90"/>
      <c r="DR89" s="90"/>
      <c r="DS89" s="90"/>
      <c r="DT89" s="90"/>
      <c r="DU89" s="90"/>
      <c r="DV89" s="90"/>
      <c r="DW89" s="90"/>
      <c r="DX89" s="90"/>
      <c r="DY89" s="90"/>
      <c r="DZ89" s="90"/>
      <c r="EA89" s="90"/>
      <c r="EB89" s="90"/>
      <c r="EC89" s="90"/>
      <c r="ED89" s="90"/>
      <c r="EE89" s="90"/>
      <c r="EF89" s="90"/>
      <c r="EG89" s="90"/>
      <c r="EH89" s="90"/>
      <c r="EI89" s="90"/>
      <c r="EJ89" s="90"/>
      <c r="EK89" s="90"/>
      <c r="EL89" s="90"/>
      <c r="EM89" s="90"/>
      <c r="EN89" s="90"/>
      <c r="EO89" s="90"/>
      <c r="EP89" s="90"/>
      <c r="EQ89" s="90"/>
      <c r="ER89" s="90"/>
      <c r="ES89" s="90"/>
      <c r="ET89" s="90"/>
      <c r="EU89" s="90"/>
      <c r="EV89" s="90"/>
      <c r="EW89" s="90"/>
      <c r="EX89" s="90"/>
      <c r="EY89" s="90"/>
      <c r="EZ89" s="90"/>
      <c r="FA89" s="90"/>
      <c r="FB89" s="90"/>
      <c r="FC89" s="90"/>
      <c r="FD89" s="90"/>
      <c r="FE89" s="90"/>
      <c r="FF89" s="90"/>
      <c r="FG89" s="90"/>
      <c r="FH89" s="90"/>
      <c r="FI89" s="90"/>
      <c r="FJ89" s="90"/>
      <c r="FK89" s="90"/>
      <c r="FL89" s="90"/>
      <c r="FM89" s="90"/>
      <c r="FN89" s="90"/>
      <c r="FO89" s="90"/>
      <c r="FP89" s="90"/>
      <c r="FQ89" s="90"/>
      <c r="FR89" s="90"/>
      <c r="FS89" s="90"/>
      <c r="FT89" s="90"/>
      <c r="FU89" s="90"/>
      <c r="FV89" s="90"/>
      <c r="FW89" s="90"/>
      <c r="FX89" s="90"/>
      <c r="FY89" s="90"/>
      <c r="FZ89" s="90"/>
      <c r="GA89" s="90"/>
      <c r="GB89" s="90"/>
      <c r="GC89" s="90"/>
      <c r="GD89" s="90"/>
      <c r="GE89" s="90"/>
      <c r="GF89" s="90"/>
      <c r="GG89" s="90"/>
      <c r="GH89" s="90"/>
      <c r="GI89" s="90"/>
      <c r="GJ89" s="90"/>
      <c r="GK89" s="90"/>
      <c r="GL89" s="90"/>
      <c r="GM89" s="90"/>
      <c r="GN89" s="90"/>
      <c r="GO89" s="90"/>
      <c r="GP89" s="90"/>
      <c r="GQ89" s="90"/>
      <c r="GR89" s="90"/>
      <c r="GS89" s="90"/>
      <c r="GT89" s="90"/>
      <c r="GU89" s="90"/>
      <c r="GV89" s="90"/>
      <c r="GW89" s="90"/>
      <c r="GX89" s="90"/>
      <c r="GY89" s="90"/>
      <c r="GZ89" s="90"/>
      <c r="HA89" s="90"/>
      <c r="HB89" s="90"/>
      <c r="HC89" s="90"/>
      <c r="HD89" s="90"/>
      <c r="HE89" s="90"/>
      <c r="HF89" s="90"/>
      <c r="HG89" s="90"/>
      <c r="HH89" s="90"/>
      <c r="HI89" s="90"/>
      <c r="HJ89" s="90"/>
      <c r="HK89" s="90"/>
      <c r="HL89" s="90"/>
      <c r="HM89" s="90"/>
      <c r="HN89" s="90"/>
      <c r="HO89" s="90"/>
      <c r="HP89" s="90"/>
      <c r="HQ89" s="90"/>
      <c r="HR89" s="90"/>
      <c r="HS89" s="90"/>
      <c r="HT89" s="90"/>
      <c r="HU89" s="90"/>
      <c r="HV89" s="90"/>
      <c r="HW89" s="90"/>
      <c r="HX89" s="90"/>
      <c r="HY89" s="90"/>
      <c r="HZ89" s="90"/>
      <c r="IA89" s="90"/>
      <c r="IB89" s="90"/>
      <c r="IC89" s="90"/>
      <c r="ID89" s="90"/>
      <c r="IE89" s="90"/>
      <c r="IF89" s="90"/>
      <c r="IG89" s="90"/>
      <c r="IH89" s="90"/>
      <c r="II89" s="90"/>
      <c r="IJ89" s="90"/>
      <c r="IK89" s="90"/>
      <c r="IL89" s="90"/>
      <c r="IM89" s="90"/>
      <c r="IN89" s="90"/>
      <c r="IO89" s="90"/>
      <c r="IP89" s="90"/>
      <c r="IQ89" s="90"/>
      <c r="IR89" s="90"/>
      <c r="IS89" s="90"/>
      <c r="IT89" s="90"/>
      <c r="IU89" s="90"/>
    </row>
    <row r="90" spans="1:255" s="91" customFormat="1" ht="11.25" customHeight="1" x14ac:dyDescent="0.25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0"/>
      <c r="CW90" s="90"/>
      <c r="CX90" s="90"/>
      <c r="CY90" s="90"/>
      <c r="CZ90" s="90"/>
      <c r="DA90" s="90"/>
      <c r="DB90" s="90"/>
      <c r="DC90" s="90"/>
      <c r="DD90" s="90"/>
      <c r="DE90" s="90"/>
      <c r="DF90" s="90"/>
      <c r="DG90" s="90"/>
      <c r="DH90" s="90"/>
      <c r="DI90" s="90"/>
      <c r="DJ90" s="90"/>
      <c r="DK90" s="90"/>
      <c r="DL90" s="90"/>
      <c r="DM90" s="90"/>
      <c r="DN90" s="90"/>
      <c r="DO90" s="90"/>
      <c r="DP90" s="90"/>
      <c r="DQ90" s="90"/>
      <c r="DR90" s="90"/>
      <c r="DS90" s="90"/>
      <c r="DT90" s="90"/>
      <c r="DU90" s="90"/>
      <c r="DV90" s="90"/>
      <c r="DW90" s="90"/>
      <c r="DX90" s="90"/>
      <c r="DY90" s="90"/>
      <c r="DZ90" s="90"/>
      <c r="EA90" s="90"/>
      <c r="EB90" s="90"/>
      <c r="EC90" s="90"/>
      <c r="ED90" s="90"/>
      <c r="EE90" s="90"/>
      <c r="EF90" s="90"/>
      <c r="EG90" s="90"/>
      <c r="EH90" s="90"/>
      <c r="EI90" s="90"/>
      <c r="EJ90" s="90"/>
      <c r="EK90" s="90"/>
      <c r="EL90" s="90"/>
      <c r="EM90" s="90"/>
      <c r="EN90" s="90"/>
      <c r="EO90" s="90"/>
      <c r="EP90" s="90"/>
      <c r="EQ90" s="90"/>
      <c r="ER90" s="90"/>
      <c r="ES90" s="90"/>
      <c r="ET90" s="90"/>
      <c r="EU90" s="90"/>
      <c r="EV90" s="90"/>
      <c r="EW90" s="90"/>
      <c r="EX90" s="90"/>
      <c r="EY90" s="90"/>
      <c r="EZ90" s="90"/>
      <c r="FA90" s="90"/>
      <c r="FB90" s="90"/>
      <c r="FC90" s="90"/>
      <c r="FD90" s="90"/>
      <c r="FE90" s="90"/>
      <c r="FF90" s="90"/>
      <c r="FG90" s="90"/>
      <c r="FH90" s="90"/>
      <c r="FI90" s="90"/>
      <c r="FJ90" s="90"/>
      <c r="FK90" s="90"/>
      <c r="FL90" s="90"/>
      <c r="FM90" s="90"/>
      <c r="FN90" s="90"/>
      <c r="FO90" s="90"/>
      <c r="FP90" s="90"/>
      <c r="FQ90" s="90"/>
      <c r="FR90" s="90"/>
      <c r="FS90" s="90"/>
      <c r="FT90" s="90"/>
      <c r="FU90" s="90"/>
      <c r="FV90" s="90"/>
      <c r="FW90" s="90"/>
      <c r="FX90" s="90"/>
      <c r="FY90" s="90"/>
      <c r="FZ90" s="90"/>
      <c r="GA90" s="90"/>
      <c r="GB90" s="90"/>
      <c r="GC90" s="90"/>
      <c r="GD90" s="90"/>
      <c r="GE90" s="90"/>
      <c r="GF90" s="90"/>
      <c r="GG90" s="90"/>
      <c r="GH90" s="90"/>
      <c r="GI90" s="90"/>
      <c r="GJ90" s="90"/>
      <c r="GK90" s="90"/>
      <c r="GL90" s="90"/>
      <c r="GM90" s="90"/>
      <c r="GN90" s="90"/>
      <c r="GO90" s="90"/>
      <c r="GP90" s="90"/>
      <c r="GQ90" s="90"/>
      <c r="GR90" s="90"/>
      <c r="GS90" s="90"/>
      <c r="GT90" s="90"/>
      <c r="GU90" s="90"/>
      <c r="GV90" s="90"/>
      <c r="GW90" s="90"/>
      <c r="GX90" s="90"/>
      <c r="GY90" s="90"/>
      <c r="GZ90" s="90"/>
      <c r="HA90" s="90"/>
      <c r="HB90" s="90"/>
      <c r="HC90" s="90"/>
      <c r="HD90" s="90"/>
      <c r="HE90" s="90"/>
      <c r="HF90" s="90"/>
      <c r="HG90" s="90"/>
      <c r="HH90" s="90"/>
      <c r="HI90" s="90"/>
      <c r="HJ90" s="90"/>
      <c r="HK90" s="90"/>
      <c r="HL90" s="90"/>
      <c r="HM90" s="90"/>
      <c r="HN90" s="90"/>
      <c r="HO90" s="90"/>
      <c r="HP90" s="90"/>
      <c r="HQ90" s="90"/>
      <c r="HR90" s="90"/>
      <c r="HS90" s="90"/>
      <c r="HT90" s="90"/>
      <c r="HU90" s="90"/>
      <c r="HV90" s="90"/>
      <c r="HW90" s="90"/>
      <c r="HX90" s="90"/>
      <c r="HY90" s="90"/>
      <c r="HZ90" s="90"/>
      <c r="IA90" s="90"/>
      <c r="IB90" s="90"/>
      <c r="IC90" s="90"/>
      <c r="ID90" s="90"/>
      <c r="IE90" s="90"/>
      <c r="IF90" s="90"/>
      <c r="IG90" s="90"/>
      <c r="IH90" s="90"/>
      <c r="II90" s="90"/>
      <c r="IJ90" s="90"/>
      <c r="IK90" s="90"/>
      <c r="IL90" s="90"/>
      <c r="IM90" s="90"/>
      <c r="IN90" s="90"/>
      <c r="IO90" s="90"/>
      <c r="IP90" s="90"/>
      <c r="IQ90" s="90"/>
      <c r="IR90" s="90"/>
      <c r="IS90" s="90"/>
      <c r="IT90" s="90"/>
      <c r="IU90" s="90"/>
    </row>
  </sheetData>
  <mergeCells count="9">
    <mergeCell ref="E9:F9"/>
    <mergeCell ref="E14:F14"/>
    <mergeCell ref="E15:F15"/>
    <mergeCell ref="B17:G17"/>
    <mergeCell ref="B87:E87"/>
    <mergeCell ref="B73:C73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Gerbera Mantención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2023-03-30T11:50:13Z</dcterms:modified>
  <cp:category/>
  <cp:contentStatus/>
</cp:coreProperties>
</file>