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Melipilla 2023-2024\"/>
    </mc:Choice>
  </mc:AlternateContent>
  <bookViews>
    <workbookView xWindow="0" yWindow="0" windowWidth="25200" windowHeight="11385"/>
  </bookViews>
  <sheets>
    <sheet name="HAB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60" i="1" l="1"/>
  <c r="G61" i="1"/>
  <c r="G59" i="1"/>
  <c r="G63" i="1" l="1"/>
  <c r="G49" i="1"/>
  <c r="G51" i="1"/>
  <c r="G53" i="1"/>
  <c r="G54" i="1"/>
  <c r="G47" i="1"/>
  <c r="G36" i="1"/>
  <c r="G37" i="1"/>
  <c r="G38" i="1"/>
  <c r="G39" i="1"/>
  <c r="G40" i="1"/>
  <c r="G41" i="1"/>
  <c r="G42" i="1"/>
  <c r="G35" i="1"/>
  <c r="G22" i="1"/>
  <c r="G23" i="1"/>
  <c r="G24" i="1"/>
  <c r="G25" i="1"/>
  <c r="G21" i="1"/>
  <c r="G12" i="1"/>
  <c r="C86" i="1" l="1"/>
  <c r="G31" i="1" l="1"/>
  <c r="G68" i="1"/>
  <c r="G26" i="1" l="1"/>
  <c r="C82" i="1" s="1"/>
  <c r="G55" i="1"/>
  <c r="C85" i="1" s="1"/>
  <c r="G43" i="1"/>
  <c r="C84" i="1" s="1"/>
  <c r="G65" i="1" l="1"/>
  <c r="G66" i="1" s="1"/>
  <c r="G67" i="1" l="1"/>
  <c r="D93" i="1" s="1"/>
  <c r="C87" i="1"/>
  <c r="E93" i="1" l="1"/>
  <c r="G69" i="1"/>
  <c r="C93" i="1"/>
  <c r="C88" i="1"/>
  <c r="D87" i="1" s="1"/>
  <c r="D85" i="1" l="1"/>
  <c r="D84" i="1"/>
  <c r="D86" i="1"/>
  <c r="D82" i="1"/>
  <c r="D88" i="1" l="1"/>
</calcChain>
</file>

<file path=xl/sharedStrings.xml><?xml version="1.0" encoding="utf-8"?>
<sst xmlns="http://schemas.openxmlformats.org/spreadsheetml/2006/main" count="173" uniqueCount="115">
  <si>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</si>
  <si>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</si>
  <si>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</si>
  <si>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</si>
  <si>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</si>
  <si>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</si>
  <si>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</si>
  <si>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</si>
  <si>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</si>
  <si>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</si>
  <si>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</si>
  <si>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</si>
  <si>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</si>
  <si>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</si>
  <si>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</si>
  <si>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</si>
  <si>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</si>
  <si>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</si>
  <si>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</si>
  <si>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</si>
  <si>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</si>
  <si>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</si>
  <si>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</si>
  <si>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</si>
  <si>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</si>
  <si>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</si>
  <si>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</si>
  <si>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</si>
  <si>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Acarreo Insumos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</si>
  <si>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</si>
  <si>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</si>
  <si>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</si>
  <si>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</si>
  <si>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</si>
  <si>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</si>
  <si>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</si>
  <si>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</si>
  <si>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</si>
  <si>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</si>
  <si>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</si>
  <si>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</si>
  <si>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</si>
  <si>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</si>
  <si>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</si>
  <si>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</si>
  <si>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</si>
  <si>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</si>
  <si>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</si>
  <si>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</si>
  <si>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</si>
  <si>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</si>
  <si>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</si>
  <si>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</si>
  <si>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</si>
  <si>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</si>
  <si>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</si>
  <si>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</si>
  <si>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</si>
  <si>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</si>
  <si>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</si>
  <si>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</si>
  <si>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</si>
  <si>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</si>
  <si>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HABA</t>
  </si>
  <si>
    <t>AGUA DULCE</t>
  </si>
  <si>
    <t>MEDIO</t>
  </si>
  <si>
    <t>METROPOLITANA</t>
  </si>
  <si>
    <t>Sep-Oct</t>
  </si>
  <si>
    <t>Sep-Dic</t>
  </si>
  <si>
    <t>NO HAY</t>
  </si>
  <si>
    <t>Abril</t>
  </si>
  <si>
    <t>Abr-Jun</t>
  </si>
  <si>
    <t>May-Jun</t>
  </si>
  <si>
    <t xml:space="preserve"> </t>
  </si>
  <si>
    <t>Siembra</t>
  </si>
  <si>
    <t>Riegos</t>
  </si>
  <si>
    <t>Aplicación Fertilizantes</t>
  </si>
  <si>
    <t>Aplicacción Agroquímicos</t>
  </si>
  <si>
    <t>Cosecha</t>
  </si>
  <si>
    <t>Rastraje</t>
  </si>
  <si>
    <t>Acequiadora</t>
  </si>
  <si>
    <t>May-Jul</t>
  </si>
  <si>
    <t>Melgadura y Aplicación de Fertilizantes</t>
  </si>
  <si>
    <t>Cultivas y Apolca</t>
  </si>
  <si>
    <t>Aplicaciones Pesticidas</t>
  </si>
  <si>
    <t>Acarreo Cosecha</t>
  </si>
  <si>
    <t>SEMILLAS</t>
  </si>
  <si>
    <t xml:space="preserve">HERBICIDA </t>
  </si>
  <si>
    <t>l</t>
  </si>
  <si>
    <t>Jun-Jul</t>
  </si>
  <si>
    <t>FUNGICIDA</t>
  </si>
  <si>
    <t>Basagran 480</t>
  </si>
  <si>
    <t>Polyben</t>
  </si>
  <si>
    <t>Manzate</t>
  </si>
  <si>
    <t>Hilo para coser sacos</t>
  </si>
  <si>
    <t>u</t>
  </si>
  <si>
    <t>Envase Plástico</t>
  </si>
  <si>
    <t>Análisis de Suelo (Fertilidad Completa)</t>
  </si>
  <si>
    <t>Análisis</t>
  </si>
  <si>
    <t>Ene-Sep</t>
  </si>
  <si>
    <t>RENDIMIENTO (Sacos de 30 kg/ha)</t>
  </si>
  <si>
    <t>PRECIO ESPERADO ($/Saco 30 /kg)</t>
  </si>
  <si>
    <t>MERCADO INTERNO- MAYORISTA</t>
  </si>
  <si>
    <t>ESCENARIOS COSTO UNITARIO  ($/Saco de 30 Kg)</t>
  </si>
  <si>
    <t>Rendimiento (Saco de 30 kg/hà)</t>
  </si>
  <si>
    <t>Costo unitario ($/Saco 30 kg) (*)</t>
  </si>
  <si>
    <t>Abr-May</t>
  </si>
  <si>
    <t>Jun</t>
  </si>
  <si>
    <t>Jul</t>
  </si>
  <si>
    <t>Abr</t>
  </si>
  <si>
    <t>Mezcla</t>
  </si>
  <si>
    <t>MELIPILLA</t>
  </si>
  <si>
    <t>Traslado a mercado mayorista</t>
  </si>
  <si>
    <t>TODAS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</si>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</sst>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6" borderId="20" xfId="0" applyFont="1" applyFill="1" applyBorder="1" applyAlignment="1"/>
    <xf numFmtId="49" fontId="13" fillId="7" borderId="21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7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7" borderId="32" xfId="0" applyNumberFormat="1" applyFont="1" applyFill="1" applyBorder="1" applyAlignment="1">
      <alignment vertical="center"/>
    </xf>
    <xf numFmtId="49" fontId="15" fillId="7" borderId="33" xfId="0" applyNumberFormat="1" applyFont="1" applyFill="1" applyBorder="1" applyAlignment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 applyAlignment="1"/>
    <xf numFmtId="49" fontId="13" fillId="7" borderId="36" xfId="0" applyNumberFormat="1" applyFont="1" applyFill="1" applyBorder="1" applyAlignment="1">
      <alignment vertical="center"/>
    </xf>
    <xf numFmtId="165" fontId="13" fillId="7" borderId="37" xfId="0" applyNumberFormat="1" applyFont="1" applyFill="1" applyBorder="1" applyAlignment="1">
      <alignment vertical="center"/>
    </xf>
    <xf numFmtId="9" fontId="13" fillId="7" borderId="38" xfId="0" applyNumberFormat="1" applyFont="1" applyFill="1" applyBorder="1" applyAlignment="1">
      <alignment vertical="center"/>
    </xf>
    <xf numFmtId="0" fontId="15" fillId="8" borderId="41" xfId="0" applyFont="1" applyFill="1" applyBorder="1" applyAlignment="1"/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 applyAlignment="1"/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0" fontId="15" fillId="2" borderId="49" xfId="0" applyFont="1" applyFill="1" applyBorder="1" applyAlignment="1"/>
    <xf numFmtId="0" fontId="13" fillId="6" borderId="20" xfId="0" applyFont="1" applyFill="1" applyBorder="1" applyAlignment="1">
      <alignment vertical="center"/>
    </xf>
    <xf numFmtId="49" fontId="13" fillId="7" borderId="50" xfId="0" applyNumberFormat="1" applyFont="1" applyFill="1" applyBorder="1" applyAlignment="1">
      <alignment vertical="center"/>
    </xf>
    <xf numFmtId="0" fontId="13" fillId="7" borderId="51" xfId="0" applyNumberFormat="1" applyFont="1" applyFill="1" applyBorder="1" applyAlignment="1">
      <alignment vertical="center"/>
    </xf>
    <xf numFmtId="0" fontId="13" fillId="7" borderId="52" xfId="0" applyNumberFormat="1" applyFont="1" applyFill="1" applyBorder="1" applyAlignment="1">
      <alignment vertical="center"/>
    </xf>
    <xf numFmtId="165" fontId="13" fillId="7" borderId="38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wrapText="1"/>
    </xf>
    <xf numFmtId="166" fontId="4" fillId="2" borderId="6" xfId="0" applyNumberFormat="1" applyFont="1" applyFill="1" applyBorder="1" applyAlignment="1"/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3" fontId="9" fillId="3" borderId="15" xfId="0" applyNumberFormat="1" applyFont="1" applyFill="1" applyBorder="1" applyAlignment="1">
      <alignment horizontal="center" vertical="center"/>
    </xf>
    <xf numFmtId="3" fontId="9" fillId="3" borderId="19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55" xfId="0" applyFont="1" applyFill="1" applyBorder="1" applyAlignment="1">
      <alignment horizontal="center" vertical="center"/>
    </xf>
    <xf numFmtId="3" fontId="2" fillId="2" borderId="55" xfId="0" applyNumberFormat="1" applyFont="1" applyFill="1" applyBorder="1" applyAlignment="1">
      <alignment vertical="center"/>
    </xf>
    <xf numFmtId="3" fontId="2" fillId="2" borderId="55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1" fillId="3" borderId="57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/>
    <xf numFmtId="49" fontId="1" fillId="5" borderId="53" xfId="0" applyNumberFormat="1" applyFont="1" applyFill="1" applyBorder="1" applyAlignment="1">
      <alignment vertical="center"/>
    </xf>
    <xf numFmtId="49" fontId="1" fillId="5" borderId="61" xfId="0" applyNumberFormat="1" applyFont="1" applyFill="1" applyBorder="1" applyAlignment="1">
      <alignment vertical="center"/>
    </xf>
    <xf numFmtId="49" fontId="4" fillId="2" borderId="62" xfId="0" applyNumberFormat="1" applyFont="1" applyFill="1" applyBorder="1" applyAlignment="1">
      <alignment horizontal="left" wrapText="1"/>
    </xf>
    <xf numFmtId="49" fontId="4" fillId="2" borderId="62" xfId="0" applyNumberFormat="1" applyFont="1" applyFill="1" applyBorder="1" applyAlignment="1">
      <alignment horizontal="center" wrapText="1"/>
    </xf>
    <xf numFmtId="0" fontId="4" fillId="2" borderId="62" xfId="0" applyNumberFormat="1" applyFont="1" applyFill="1" applyBorder="1" applyAlignment="1">
      <alignment horizontal="center" wrapText="1"/>
    </xf>
    <xf numFmtId="3" fontId="4" fillId="2" borderId="62" xfId="0" applyNumberFormat="1" applyFont="1" applyFill="1" applyBorder="1" applyAlignment="1">
      <alignment horizontal="center" wrapText="1"/>
    </xf>
    <xf numFmtId="164" fontId="1" fillId="5" borderId="31" xfId="0" applyNumberFormat="1" applyFont="1" applyFill="1" applyBorder="1" applyAlignment="1">
      <alignment vertical="center"/>
    </xf>
    <xf numFmtId="17" fontId="20" fillId="0" borderId="66" xfId="1" applyNumberFormat="1" applyFont="1" applyBorder="1" applyAlignment="1">
      <alignment horizontal="right" vertical="center"/>
    </xf>
    <xf numFmtId="3" fontId="4" fillId="2" borderId="6" xfId="0" applyNumberFormat="1" applyFont="1" applyFill="1" applyBorder="1" applyAlignment="1"/>
    <xf numFmtId="49" fontId="5" fillId="2" borderId="6" xfId="0" applyNumberFormat="1" applyFont="1" applyFill="1" applyBorder="1" applyAlignment="1">
      <alignment horizontal="right"/>
    </xf>
    <xf numFmtId="0" fontId="0" fillId="0" borderId="0" xfId="0" applyNumberFormat="1" applyFont="1" applyFill="1" applyAlignment="1"/>
    <xf numFmtId="0" fontId="0" fillId="0" borderId="10" xfId="0" applyFont="1" applyFill="1" applyBorder="1" applyAlignment="1"/>
    <xf numFmtId="49" fontId="8" fillId="0" borderId="6" xfId="0" applyNumberFormat="1" applyFont="1" applyFill="1" applyBorder="1" applyAlignment="1"/>
    <xf numFmtId="49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0" fillId="0" borderId="0" xfId="0" applyFont="1" applyFill="1" applyAlignment="1"/>
    <xf numFmtId="49" fontId="4" fillId="0" borderId="6" xfId="0" applyNumberFormat="1" applyFont="1" applyFill="1" applyBorder="1" applyAlignment="1"/>
    <xf numFmtId="0" fontId="4" fillId="0" borderId="6" xfId="0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166" fontId="21" fillId="0" borderId="0" xfId="0" applyNumberFormat="1" applyFont="1" applyAlignment="1"/>
    <xf numFmtId="0" fontId="22" fillId="0" borderId="6" xfId="0" applyFont="1" applyFill="1" applyBorder="1" applyAlignment="1">
      <alignment horizontal="center"/>
    </xf>
    <xf numFmtId="3" fontId="22" fillId="0" borderId="6" xfId="0" applyNumberFormat="1" applyFont="1" applyFill="1" applyBorder="1" applyAlignment="1">
      <alignment horizontal="center"/>
    </xf>
    <xf numFmtId="43" fontId="0" fillId="0" borderId="0" xfId="0" applyNumberFormat="1" applyFont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8" borderId="63" xfId="0" applyNumberFormat="1" applyFont="1" applyFill="1" applyBorder="1" applyAlignment="1">
      <alignment horizontal="center" vertical="center"/>
    </xf>
    <xf numFmtId="49" fontId="18" fillId="8" borderId="64" xfId="0" applyNumberFormat="1" applyFont="1" applyFill="1" applyBorder="1" applyAlignment="1">
      <alignment horizontal="center" vertical="center"/>
    </xf>
    <xf numFmtId="49" fontId="18" fillId="8" borderId="65" xfId="0" applyNumberFormat="1" applyFont="1" applyFill="1" applyBorder="1" applyAlignment="1">
      <alignment horizontal="center" vertical="center"/>
    </xf>
    <xf numFmtId="49" fontId="18" fillId="8" borderId="39" xfId="0" applyNumberFormat="1" applyFont="1" applyFill="1" applyBorder="1" applyAlignment="1">
      <alignment vertical="center"/>
    </xf>
    <xf numFmtId="0" fontId="13" fillId="8" borderId="4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362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94"/>
  <sheetViews>
    <sheetView showGridLines="0" tabSelected="1" workbookViewId="0">
      <selection activeCell="G69" sqref="G6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85546875" style="1" customWidth="1"/>
    <col min="3" max="3" width="19.42578125" style="1" customWidth="1"/>
    <col min="4" max="4" width="9.42578125" style="1" customWidth="1"/>
    <col min="5" max="5" width="13.28515625" style="1" customWidth="1"/>
    <col min="6" max="6" width="11.7109375" style="1" customWidth="1"/>
    <col min="7" max="7" width="16.7109375" style="1" customWidth="1"/>
    <col min="8" max="247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2"/>
    </row>
    <row r="2" spans="1:9" ht="15" customHeight="1" x14ac:dyDescent="0.25">
      <c r="A2" s="2"/>
      <c r="B2" s="2"/>
      <c r="C2" s="2"/>
      <c r="D2" s="2"/>
      <c r="E2" s="2"/>
      <c r="F2" s="2"/>
      <c r="G2" s="2"/>
    </row>
    <row r="3" spans="1:9" ht="15" customHeight="1" x14ac:dyDescent="0.25">
      <c r="A3" s="2"/>
      <c r="B3" s="2"/>
      <c r="C3" s="2"/>
      <c r="D3" s="2"/>
      <c r="E3" s="2"/>
      <c r="F3" s="2"/>
      <c r="G3" s="2"/>
    </row>
    <row r="4" spans="1:9" ht="15" customHeight="1" x14ac:dyDescent="0.25">
      <c r="A4" s="2"/>
      <c r="B4" s="2"/>
      <c r="C4" s="2"/>
      <c r="D4" s="2"/>
      <c r="E4" s="2"/>
      <c r="F4" s="2"/>
      <c r="G4" s="2"/>
    </row>
    <row r="5" spans="1:9" ht="15" customHeight="1" x14ac:dyDescent="0.25">
      <c r="A5" s="2"/>
      <c r="B5" s="2"/>
      <c r="C5" s="2"/>
      <c r="D5" s="2"/>
      <c r="E5" s="2"/>
      <c r="F5" s="2"/>
      <c r="G5" s="2"/>
    </row>
    <row r="6" spans="1:9" ht="15" customHeight="1" x14ac:dyDescent="0.25">
      <c r="A6" s="2"/>
      <c r="B6" s="2"/>
      <c r="C6" s="2"/>
      <c r="D6" s="2"/>
      <c r="E6" s="2"/>
      <c r="F6" s="2"/>
      <c r="G6" s="2"/>
    </row>
    <row r="7" spans="1:9" ht="15" customHeight="1" x14ac:dyDescent="0.25">
      <c r="A7" s="2"/>
      <c r="B7" s="2"/>
      <c r="C7" s="2"/>
      <c r="D7" s="2"/>
      <c r="E7" s="2"/>
      <c r="F7" s="2"/>
      <c r="G7" s="2"/>
    </row>
    <row r="8" spans="1:9" ht="15" customHeight="1" x14ac:dyDescent="0.25">
      <c r="A8" s="2"/>
      <c r="B8" s="3"/>
      <c r="C8" s="4"/>
      <c r="D8" s="2"/>
      <c r="E8" s="4"/>
      <c r="F8" s="4"/>
      <c r="G8" s="4"/>
    </row>
    <row r="9" spans="1:9" ht="14.25" customHeight="1" x14ac:dyDescent="0.25">
      <c r="A9" s="5"/>
      <c r="B9" s="6" t="s">
        <v>0</v>
      </c>
      <c r="C9" s="7" t="s">
        <v>63</v>
      </c>
      <c r="D9" s="8"/>
      <c r="E9" s="161" t="s">
        <v>100</v>
      </c>
      <c r="F9" s="162"/>
      <c r="G9" s="144">
        <v>463</v>
      </c>
    </row>
    <row r="10" spans="1:9" ht="15" x14ac:dyDescent="0.25">
      <c r="A10" s="5"/>
      <c r="B10" s="9" t="s">
        <v>1</v>
      </c>
      <c r="C10" s="110" t="s">
        <v>64</v>
      </c>
      <c r="D10" s="10"/>
      <c r="E10" s="163" t="s">
        <v>2</v>
      </c>
      <c r="F10" s="164"/>
      <c r="G10" s="12" t="s">
        <v>67</v>
      </c>
    </row>
    <row r="11" spans="1:9" ht="18" customHeight="1" x14ac:dyDescent="0.25">
      <c r="A11" s="5"/>
      <c r="B11" s="9" t="s">
        <v>3</v>
      </c>
      <c r="C11" s="12" t="s">
        <v>65</v>
      </c>
      <c r="D11" s="10"/>
      <c r="E11" s="163" t="s">
        <v>101</v>
      </c>
      <c r="F11" s="164"/>
      <c r="G11" s="116">
        <v>13896</v>
      </c>
      <c r="H11" s="160"/>
      <c r="I11" s="157" t="s">
        <v>73</v>
      </c>
    </row>
    <row r="12" spans="1:9" ht="15" customHeight="1" x14ac:dyDescent="0.25">
      <c r="A12" s="5"/>
      <c r="B12" s="9" t="s">
        <v>4</v>
      </c>
      <c r="C12" s="13" t="s">
        <v>66</v>
      </c>
      <c r="D12" s="10"/>
      <c r="E12" s="14" t="s">
        <v>5</v>
      </c>
      <c r="F12" s="15"/>
      <c r="G12" s="16">
        <f>G9*G11</f>
        <v>6433848</v>
      </c>
    </row>
    <row r="13" spans="1:9" ht="27.75" customHeight="1" x14ac:dyDescent="0.25">
      <c r="A13" s="5"/>
      <c r="B13" s="9" t="s">
        <v>6</v>
      </c>
      <c r="C13" s="110" t="s">
        <v>111</v>
      </c>
      <c r="D13" s="10"/>
      <c r="E13" s="165" t="s">
        <v>7</v>
      </c>
      <c r="F13" s="166"/>
      <c r="G13" s="110" t="s">
        <v>102</v>
      </c>
    </row>
    <row r="14" spans="1:9" ht="13.5" customHeight="1" x14ac:dyDescent="0.25">
      <c r="A14" s="5"/>
      <c r="B14" s="9" t="s">
        <v>8</v>
      </c>
      <c r="C14" s="145" t="s">
        <v>113</v>
      </c>
      <c r="D14" s="10"/>
      <c r="E14" s="163" t="s">
        <v>9</v>
      </c>
      <c r="F14" s="164"/>
      <c r="G14" s="12" t="s">
        <v>68</v>
      </c>
    </row>
    <row r="15" spans="1:9" ht="18" customHeight="1" x14ac:dyDescent="0.25">
      <c r="A15" s="5"/>
      <c r="B15" s="9" t="s">
        <v>10</v>
      </c>
      <c r="C15" s="143" t="s">
        <v>114</v>
      </c>
      <c r="D15" s="10"/>
      <c r="E15" s="165" t="s">
        <v>11</v>
      </c>
      <c r="F15" s="166"/>
      <c r="G15" s="13" t="s">
        <v>69</v>
      </c>
    </row>
    <row r="16" spans="1:9" ht="12" customHeight="1" x14ac:dyDescent="0.25">
      <c r="A16" s="2"/>
      <c r="B16" s="17"/>
      <c r="C16" s="18"/>
      <c r="D16" s="19"/>
      <c r="E16" s="20"/>
      <c r="F16" s="20"/>
      <c r="G16" s="21"/>
    </row>
    <row r="17" spans="1:7" ht="12" customHeight="1" x14ac:dyDescent="0.25">
      <c r="A17" s="22"/>
      <c r="B17" s="167" t="s">
        <v>12</v>
      </c>
      <c r="C17" s="168"/>
      <c r="D17" s="168"/>
      <c r="E17" s="168"/>
      <c r="F17" s="168"/>
      <c r="G17" s="168"/>
    </row>
    <row r="18" spans="1:7" ht="12" customHeight="1" x14ac:dyDescent="0.25">
      <c r="A18" s="2"/>
      <c r="B18" s="23"/>
      <c r="C18" s="24"/>
      <c r="D18" s="24"/>
      <c r="E18" s="24"/>
      <c r="F18" s="25"/>
      <c r="G18" s="25"/>
    </row>
    <row r="19" spans="1:7" ht="12" customHeight="1" x14ac:dyDescent="0.25">
      <c r="A19" s="5"/>
      <c r="B19" s="26" t="s">
        <v>13</v>
      </c>
      <c r="C19" s="27"/>
      <c r="D19" s="28"/>
      <c r="E19" s="28"/>
      <c r="F19" s="28"/>
      <c r="G19" s="28"/>
    </row>
    <row r="20" spans="1:7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ht="12.75" customHeight="1" x14ac:dyDescent="0.25">
      <c r="A21" s="22"/>
      <c r="B21" s="115" t="s">
        <v>74</v>
      </c>
      <c r="C21" s="30" t="s">
        <v>20</v>
      </c>
      <c r="D21" s="111">
        <v>3</v>
      </c>
      <c r="E21" s="30" t="s">
        <v>109</v>
      </c>
      <c r="F21" s="112">
        <v>30000</v>
      </c>
      <c r="G21" s="112">
        <f>D21*F21</f>
        <v>90000</v>
      </c>
    </row>
    <row r="22" spans="1:7" ht="12.75" customHeight="1" x14ac:dyDescent="0.25">
      <c r="A22" s="22"/>
      <c r="B22" s="115" t="s">
        <v>75</v>
      </c>
      <c r="C22" s="30" t="s">
        <v>20</v>
      </c>
      <c r="D22" s="111">
        <v>3</v>
      </c>
      <c r="E22" s="30" t="s">
        <v>71</v>
      </c>
      <c r="F22" s="112">
        <v>30000</v>
      </c>
      <c r="G22" s="112">
        <f t="shared" ref="G22:G25" si="0">D22*F22</f>
        <v>90000</v>
      </c>
    </row>
    <row r="23" spans="1:7" ht="12.75" customHeight="1" x14ac:dyDescent="0.25">
      <c r="A23" s="22"/>
      <c r="B23" s="115" t="s">
        <v>76</v>
      </c>
      <c r="C23" s="30" t="s">
        <v>20</v>
      </c>
      <c r="D23" s="111">
        <v>1</v>
      </c>
      <c r="E23" s="30" t="s">
        <v>70</v>
      </c>
      <c r="F23" s="112">
        <v>30000</v>
      </c>
      <c r="G23" s="112">
        <f t="shared" si="0"/>
        <v>30000</v>
      </c>
    </row>
    <row r="24" spans="1:7" ht="11.25" customHeight="1" x14ac:dyDescent="0.25">
      <c r="A24" s="22"/>
      <c r="B24" s="115" t="s">
        <v>77</v>
      </c>
      <c r="C24" s="30" t="s">
        <v>20</v>
      </c>
      <c r="D24" s="111">
        <v>2</v>
      </c>
      <c r="E24" s="30" t="s">
        <v>72</v>
      </c>
      <c r="F24" s="112">
        <v>30000</v>
      </c>
      <c r="G24" s="112">
        <f t="shared" si="0"/>
        <v>60000</v>
      </c>
    </row>
    <row r="25" spans="1:7" ht="12.75" customHeight="1" x14ac:dyDescent="0.25">
      <c r="A25" s="22"/>
      <c r="B25" s="115" t="s">
        <v>78</v>
      </c>
      <c r="C25" s="30" t="s">
        <v>20</v>
      </c>
      <c r="D25" s="111">
        <v>42</v>
      </c>
      <c r="E25" s="30" t="s">
        <v>68</v>
      </c>
      <c r="F25" s="112">
        <v>30000</v>
      </c>
      <c r="G25" s="112">
        <f t="shared" si="0"/>
        <v>1260000</v>
      </c>
    </row>
    <row r="26" spans="1:7" ht="12.75" customHeight="1" x14ac:dyDescent="0.25">
      <c r="A26" s="22"/>
      <c r="B26" s="113" t="s">
        <v>21</v>
      </c>
      <c r="C26" s="31"/>
      <c r="D26" s="31"/>
      <c r="E26" s="31"/>
      <c r="F26" s="31"/>
      <c r="G26" s="114">
        <f>SUM(G21:G25)</f>
        <v>1530000</v>
      </c>
    </row>
    <row r="27" spans="1:7" ht="12" customHeight="1" x14ac:dyDescent="0.25">
      <c r="A27" s="2"/>
      <c r="B27" s="135"/>
      <c r="C27" s="25"/>
      <c r="D27" s="25"/>
      <c r="E27" s="25"/>
      <c r="F27" s="32"/>
      <c r="G27" s="32"/>
    </row>
    <row r="28" spans="1:7" ht="12" customHeight="1" x14ac:dyDescent="0.25">
      <c r="A28" s="70"/>
      <c r="B28" s="136" t="s">
        <v>22</v>
      </c>
      <c r="C28" s="134"/>
      <c r="D28" s="124"/>
      <c r="E28" s="124"/>
      <c r="F28" s="125"/>
      <c r="G28" s="125"/>
    </row>
    <row r="29" spans="1:7" ht="24" customHeight="1" x14ac:dyDescent="0.25">
      <c r="A29" s="70"/>
      <c r="B29" s="130" t="s">
        <v>14</v>
      </c>
      <c r="C29" s="131" t="s">
        <v>15</v>
      </c>
      <c r="D29" s="131" t="s">
        <v>16</v>
      </c>
      <c r="E29" s="132" t="s">
        <v>17</v>
      </c>
      <c r="F29" s="131" t="s">
        <v>18</v>
      </c>
      <c r="G29" s="133" t="s">
        <v>19</v>
      </c>
    </row>
    <row r="30" spans="1:7" ht="12" customHeight="1" x14ac:dyDescent="0.25">
      <c r="A30" s="5"/>
      <c r="B30" s="126" t="s">
        <v>73</v>
      </c>
      <c r="C30" s="127" t="s">
        <v>73</v>
      </c>
      <c r="D30" s="127" t="s">
        <v>73</v>
      </c>
      <c r="E30" s="127" t="s">
        <v>73</v>
      </c>
      <c r="F30" s="128" t="s">
        <v>73</v>
      </c>
      <c r="G30" s="129">
        <v>0</v>
      </c>
    </row>
    <row r="31" spans="1:7" ht="12" customHeight="1" x14ac:dyDescent="0.25">
      <c r="A31" s="5"/>
      <c r="B31" s="37" t="s">
        <v>23</v>
      </c>
      <c r="C31" s="38"/>
      <c r="D31" s="38"/>
      <c r="E31" s="38"/>
      <c r="F31" s="39"/>
      <c r="G31" s="117">
        <f>SUM(G30)</f>
        <v>0</v>
      </c>
    </row>
    <row r="32" spans="1:7" ht="12" customHeight="1" x14ac:dyDescent="0.25">
      <c r="A32" s="2"/>
      <c r="B32" s="73"/>
      <c r="C32" s="41"/>
      <c r="D32" s="41"/>
      <c r="E32" s="41"/>
      <c r="F32" s="42"/>
      <c r="G32" s="42"/>
    </row>
    <row r="33" spans="1:7" ht="12" customHeight="1" x14ac:dyDescent="0.25">
      <c r="A33" s="70"/>
      <c r="B33" s="137" t="s">
        <v>24</v>
      </c>
      <c r="C33" s="134"/>
      <c r="D33" s="124"/>
      <c r="E33" s="124"/>
      <c r="F33" s="125"/>
      <c r="G33" s="125"/>
    </row>
    <row r="34" spans="1:7" ht="24" customHeight="1" x14ac:dyDescent="0.25">
      <c r="A34" s="70"/>
      <c r="B34" s="130" t="s">
        <v>14</v>
      </c>
      <c r="C34" s="132" t="s">
        <v>15</v>
      </c>
      <c r="D34" s="132" t="s">
        <v>16</v>
      </c>
      <c r="E34" s="132" t="s">
        <v>17</v>
      </c>
      <c r="F34" s="131" t="s">
        <v>18</v>
      </c>
      <c r="G34" s="133" t="s">
        <v>19</v>
      </c>
    </row>
    <row r="35" spans="1:7" ht="12.75" customHeight="1" x14ac:dyDescent="0.25">
      <c r="A35" s="22"/>
      <c r="B35" s="138" t="s">
        <v>27</v>
      </c>
      <c r="C35" s="139" t="s">
        <v>25</v>
      </c>
      <c r="D35" s="140">
        <v>0.45</v>
      </c>
      <c r="E35" s="139" t="s">
        <v>106</v>
      </c>
      <c r="F35" s="141">
        <v>581452.80000000005</v>
      </c>
      <c r="G35" s="141">
        <f>D35*F35</f>
        <v>261653.76000000004</v>
      </c>
    </row>
    <row r="36" spans="1:7" ht="12.75" customHeight="1" x14ac:dyDescent="0.25">
      <c r="A36" s="22"/>
      <c r="B36" s="115" t="s">
        <v>79</v>
      </c>
      <c r="C36" s="30" t="s">
        <v>25</v>
      </c>
      <c r="D36" s="111">
        <v>0.76</v>
      </c>
      <c r="E36" s="30" t="s">
        <v>106</v>
      </c>
      <c r="F36" s="112">
        <v>290726.40000000002</v>
      </c>
      <c r="G36" s="141">
        <f t="shared" ref="G36:G42" si="1">D36*F36</f>
        <v>220952.06400000001</v>
      </c>
    </row>
    <row r="37" spans="1:7" ht="12.75" customHeight="1" x14ac:dyDescent="0.25">
      <c r="A37" s="22"/>
      <c r="B37" s="115" t="s">
        <v>80</v>
      </c>
      <c r="C37" s="30" t="s">
        <v>25</v>
      </c>
      <c r="D37" s="111">
        <v>0.24</v>
      </c>
      <c r="E37" s="30" t="s">
        <v>81</v>
      </c>
      <c r="F37" s="112">
        <v>218044.80000000005</v>
      </c>
      <c r="G37" s="141">
        <f t="shared" si="1"/>
        <v>52330.752000000008</v>
      </c>
    </row>
    <row r="38" spans="1:7" ht="12.75" customHeight="1" x14ac:dyDescent="0.25">
      <c r="A38" s="22"/>
      <c r="B38" s="115" t="s">
        <v>82</v>
      </c>
      <c r="C38" s="30" t="s">
        <v>25</v>
      </c>
      <c r="D38" s="111">
        <v>0.32</v>
      </c>
      <c r="E38" s="30" t="s">
        <v>26</v>
      </c>
      <c r="F38" s="112">
        <v>290726.40000000002</v>
      </c>
      <c r="G38" s="141">
        <f t="shared" si="1"/>
        <v>93032.448000000004</v>
      </c>
    </row>
    <row r="39" spans="1:7" ht="12.75" customHeight="1" x14ac:dyDescent="0.25">
      <c r="A39" s="22"/>
      <c r="B39" s="115" t="s">
        <v>83</v>
      </c>
      <c r="C39" s="30" t="s">
        <v>25</v>
      </c>
      <c r="D39" s="111">
        <v>0.23</v>
      </c>
      <c r="E39" s="30" t="s">
        <v>89</v>
      </c>
      <c r="F39" s="112">
        <v>290726.40000000002</v>
      </c>
      <c r="G39" s="141">
        <f t="shared" si="1"/>
        <v>66867.072000000015</v>
      </c>
    </row>
    <row r="40" spans="1:7" ht="12.75" customHeight="1" x14ac:dyDescent="0.25">
      <c r="A40" s="22"/>
      <c r="B40" s="115" t="s">
        <v>84</v>
      </c>
      <c r="C40" s="30" t="s">
        <v>25</v>
      </c>
      <c r="D40" s="111">
        <v>0.18</v>
      </c>
      <c r="E40" s="30" t="s">
        <v>107</v>
      </c>
      <c r="F40" s="112">
        <v>290726.40000000002</v>
      </c>
      <c r="G40" s="141">
        <f t="shared" si="1"/>
        <v>52330.752</v>
      </c>
    </row>
    <row r="41" spans="1:7" ht="15" x14ac:dyDescent="0.25">
      <c r="A41" s="22"/>
      <c r="B41" s="115" t="s">
        <v>28</v>
      </c>
      <c r="C41" s="30" t="s">
        <v>25</v>
      </c>
      <c r="D41" s="111">
        <v>0.36</v>
      </c>
      <c r="E41" s="30" t="s">
        <v>72</v>
      </c>
      <c r="F41" s="112">
        <v>163533.6</v>
      </c>
      <c r="G41" s="141">
        <f t="shared" si="1"/>
        <v>58872.095999999998</v>
      </c>
    </row>
    <row r="42" spans="1:7" ht="15" x14ac:dyDescent="0.25">
      <c r="A42" s="22"/>
      <c r="B42" s="115" t="s">
        <v>85</v>
      </c>
      <c r="C42" s="30" t="s">
        <v>25</v>
      </c>
      <c r="D42" s="111">
        <v>0.45</v>
      </c>
      <c r="E42" s="30" t="s">
        <v>68</v>
      </c>
      <c r="F42" s="112">
        <v>181704</v>
      </c>
      <c r="G42" s="141">
        <f t="shared" si="1"/>
        <v>81766.8</v>
      </c>
    </row>
    <row r="43" spans="1:7" ht="12.75" customHeight="1" x14ac:dyDescent="0.25">
      <c r="A43" s="5"/>
      <c r="B43" s="45" t="s">
        <v>29</v>
      </c>
      <c r="C43" s="46"/>
      <c r="D43" s="46"/>
      <c r="E43" s="46"/>
      <c r="F43" s="47"/>
      <c r="G43" s="118">
        <f>SUM(G35:G42)</f>
        <v>887805.74400000006</v>
      </c>
    </row>
    <row r="44" spans="1:7" ht="12" customHeight="1" x14ac:dyDescent="0.25">
      <c r="A44" s="2"/>
      <c r="B44" s="40"/>
      <c r="C44" s="41"/>
      <c r="D44" s="41"/>
      <c r="E44" s="41"/>
      <c r="F44" s="42"/>
      <c r="G44" s="42"/>
    </row>
    <row r="45" spans="1:7" ht="12" customHeight="1" x14ac:dyDescent="0.25">
      <c r="A45" s="5"/>
      <c r="B45" s="33" t="s">
        <v>30</v>
      </c>
      <c r="C45" s="34"/>
      <c r="D45" s="35"/>
      <c r="E45" s="35"/>
      <c r="F45" s="36"/>
      <c r="G45" s="36"/>
    </row>
    <row r="46" spans="1:7" ht="24" customHeight="1" x14ac:dyDescent="0.25">
      <c r="A46" s="5"/>
      <c r="B46" s="44" t="s">
        <v>31</v>
      </c>
      <c r="C46" s="44" t="s">
        <v>32</v>
      </c>
      <c r="D46" s="44" t="s">
        <v>33</v>
      </c>
      <c r="E46" s="44" t="s">
        <v>17</v>
      </c>
      <c r="F46" s="44" t="s">
        <v>18</v>
      </c>
      <c r="G46" s="44" t="s">
        <v>19</v>
      </c>
    </row>
    <row r="47" spans="1:7" ht="12.75" customHeight="1" x14ac:dyDescent="0.25">
      <c r="A47" s="22"/>
      <c r="B47" s="48" t="s">
        <v>86</v>
      </c>
      <c r="C47" s="119" t="s">
        <v>35</v>
      </c>
      <c r="D47" s="51">
        <v>75</v>
      </c>
      <c r="E47" s="51" t="s">
        <v>70</v>
      </c>
      <c r="F47" s="120">
        <v>7804</v>
      </c>
      <c r="G47" s="120">
        <f>D47*F47</f>
        <v>585300</v>
      </c>
    </row>
    <row r="48" spans="1:7" ht="12.75" customHeight="1" x14ac:dyDescent="0.25">
      <c r="A48" s="22"/>
      <c r="B48" s="50" t="s">
        <v>34</v>
      </c>
      <c r="C48" s="49"/>
      <c r="D48" s="121"/>
      <c r="E48" s="49"/>
      <c r="F48" s="120"/>
      <c r="G48" s="120" t="s">
        <v>73</v>
      </c>
    </row>
    <row r="49" spans="1:247" s="152" customFormat="1" ht="12.75" customHeight="1" x14ac:dyDescent="0.25">
      <c r="A49" s="147"/>
      <c r="B49" s="153" t="s">
        <v>110</v>
      </c>
      <c r="C49" s="154" t="s">
        <v>35</v>
      </c>
      <c r="D49" s="158">
        <v>300</v>
      </c>
      <c r="E49" s="158" t="s">
        <v>70</v>
      </c>
      <c r="F49" s="159">
        <v>1457</v>
      </c>
      <c r="G49" s="159">
        <f t="shared" ref="G49:G54" si="2">D49*F49</f>
        <v>437100</v>
      </c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6"/>
      <c r="BT49" s="146"/>
      <c r="BU49" s="146"/>
      <c r="BV49" s="146"/>
      <c r="BW49" s="146"/>
      <c r="BX49" s="146"/>
      <c r="BY49" s="146"/>
      <c r="BZ49" s="146"/>
      <c r="CA49" s="146"/>
      <c r="CB49" s="146"/>
      <c r="CC49" s="146"/>
      <c r="CD49" s="146"/>
      <c r="CE49" s="146"/>
      <c r="CF49" s="146"/>
      <c r="CG49" s="146"/>
      <c r="CH49" s="146"/>
      <c r="CI49" s="146"/>
      <c r="CJ49" s="146"/>
      <c r="CK49" s="146"/>
      <c r="CL49" s="146"/>
      <c r="CM49" s="146"/>
      <c r="CN49" s="146"/>
      <c r="CO49" s="146"/>
      <c r="CP49" s="146"/>
      <c r="CQ49" s="146"/>
      <c r="CR49" s="146"/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  <c r="DD49" s="146"/>
      <c r="DE49" s="146"/>
      <c r="DF49" s="146"/>
      <c r="DG49" s="146"/>
      <c r="DH49" s="146"/>
      <c r="DI49" s="146"/>
      <c r="DJ49" s="146"/>
      <c r="DK49" s="146"/>
      <c r="DL49" s="146"/>
      <c r="DM49" s="146"/>
      <c r="DN49" s="146"/>
      <c r="DO49" s="146"/>
      <c r="DP49" s="146"/>
      <c r="DQ49" s="146"/>
      <c r="DR49" s="146"/>
      <c r="DS49" s="146"/>
      <c r="DT49" s="146"/>
      <c r="DU49" s="146"/>
      <c r="DV49" s="146"/>
      <c r="DW49" s="146"/>
      <c r="DX49" s="146"/>
      <c r="DY49" s="146"/>
      <c r="DZ49" s="146"/>
      <c r="EA49" s="146"/>
      <c r="EB49" s="146"/>
      <c r="EC49" s="146"/>
      <c r="ED49" s="146"/>
      <c r="EE49" s="146"/>
      <c r="EF49" s="146"/>
      <c r="EG49" s="146"/>
      <c r="EH49" s="146"/>
      <c r="EI49" s="146"/>
      <c r="EJ49" s="146"/>
      <c r="EK49" s="146"/>
      <c r="EL49" s="146"/>
      <c r="EM49" s="146"/>
      <c r="EN49" s="146"/>
      <c r="EO49" s="146"/>
      <c r="EP49" s="146"/>
      <c r="EQ49" s="146"/>
      <c r="ER49" s="146"/>
      <c r="ES49" s="146"/>
      <c r="ET49" s="146"/>
      <c r="EU49" s="146"/>
      <c r="EV49" s="146"/>
      <c r="EW49" s="146"/>
      <c r="EX49" s="146"/>
      <c r="EY49" s="146"/>
      <c r="EZ49" s="146"/>
      <c r="FA49" s="146"/>
      <c r="FB49" s="146"/>
      <c r="FC49" s="146"/>
      <c r="FD49" s="146"/>
      <c r="FE49" s="146"/>
      <c r="FF49" s="146"/>
      <c r="FG49" s="146"/>
      <c r="FH49" s="146"/>
      <c r="FI49" s="146"/>
      <c r="FJ49" s="146"/>
      <c r="FK49" s="146"/>
      <c r="FL49" s="146"/>
      <c r="FM49" s="146"/>
      <c r="FN49" s="146"/>
      <c r="FO49" s="146"/>
      <c r="FP49" s="146"/>
      <c r="FQ49" s="146"/>
      <c r="FR49" s="146"/>
      <c r="FS49" s="146"/>
      <c r="FT49" s="146"/>
      <c r="FU49" s="146"/>
      <c r="FV49" s="146"/>
      <c r="FW49" s="146"/>
      <c r="FX49" s="146"/>
      <c r="FY49" s="146"/>
      <c r="FZ49" s="146"/>
      <c r="GA49" s="146"/>
      <c r="GB49" s="146"/>
      <c r="GC49" s="146"/>
      <c r="GD49" s="146"/>
      <c r="GE49" s="146"/>
      <c r="GF49" s="146"/>
      <c r="GG49" s="146"/>
      <c r="GH49" s="146"/>
      <c r="GI49" s="146"/>
      <c r="GJ49" s="146"/>
      <c r="GK49" s="146"/>
      <c r="GL49" s="146"/>
      <c r="GM49" s="146"/>
      <c r="GN49" s="146"/>
      <c r="GO49" s="146"/>
      <c r="GP49" s="146"/>
      <c r="GQ49" s="146"/>
      <c r="GR49" s="146"/>
      <c r="GS49" s="146"/>
      <c r="GT49" s="146"/>
      <c r="GU49" s="146"/>
      <c r="GV49" s="146"/>
      <c r="GW49" s="146"/>
      <c r="GX49" s="146"/>
      <c r="GY49" s="146"/>
      <c r="GZ49" s="146"/>
      <c r="HA49" s="146"/>
      <c r="HB49" s="146"/>
      <c r="HC49" s="146"/>
      <c r="HD49" s="146"/>
      <c r="HE49" s="146"/>
      <c r="HF49" s="146"/>
      <c r="HG49" s="146"/>
      <c r="HH49" s="146"/>
      <c r="HI49" s="146"/>
      <c r="HJ49" s="146"/>
      <c r="HK49" s="146"/>
      <c r="HL49" s="146"/>
      <c r="HM49" s="146"/>
      <c r="HN49" s="146"/>
      <c r="HO49" s="146"/>
      <c r="HP49" s="146"/>
      <c r="HQ49" s="146"/>
      <c r="HR49" s="146"/>
      <c r="HS49" s="146"/>
      <c r="HT49" s="146"/>
      <c r="HU49" s="146"/>
      <c r="HV49" s="146"/>
      <c r="HW49" s="146"/>
      <c r="HX49" s="146"/>
      <c r="HY49" s="146"/>
      <c r="HZ49" s="146"/>
      <c r="IA49" s="146"/>
      <c r="IB49" s="146"/>
      <c r="IC49" s="146"/>
      <c r="ID49" s="146"/>
      <c r="IE49" s="146"/>
      <c r="IF49" s="146"/>
      <c r="IG49" s="146"/>
      <c r="IH49" s="146"/>
      <c r="II49" s="146"/>
      <c r="IJ49" s="146"/>
      <c r="IK49" s="146"/>
      <c r="IL49" s="146"/>
      <c r="IM49" s="146"/>
    </row>
    <row r="50" spans="1:247" s="152" customFormat="1" ht="12.75" customHeight="1" x14ac:dyDescent="0.25">
      <c r="A50" s="147"/>
      <c r="B50" s="148" t="s">
        <v>87</v>
      </c>
      <c r="C50" s="149"/>
      <c r="D50" s="150"/>
      <c r="E50" s="149"/>
      <c r="F50" s="151"/>
      <c r="G50" s="151" t="s">
        <v>73</v>
      </c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  <c r="BS50" s="146"/>
      <c r="BT50" s="146"/>
      <c r="BU50" s="146"/>
      <c r="BV50" s="146"/>
      <c r="BW50" s="146"/>
      <c r="BX50" s="146"/>
      <c r="BY50" s="146"/>
      <c r="BZ50" s="146"/>
      <c r="CA50" s="146"/>
      <c r="CB50" s="146"/>
      <c r="CC50" s="146"/>
      <c r="CD50" s="146"/>
      <c r="CE50" s="146"/>
      <c r="CF50" s="146"/>
      <c r="CG50" s="146"/>
      <c r="CH50" s="146"/>
      <c r="CI50" s="146"/>
      <c r="CJ50" s="146"/>
      <c r="CK50" s="146"/>
      <c r="CL50" s="146"/>
      <c r="CM50" s="146"/>
      <c r="CN50" s="146"/>
      <c r="CO50" s="146"/>
      <c r="CP50" s="146"/>
      <c r="CQ50" s="146"/>
      <c r="CR50" s="146"/>
      <c r="CS50" s="146"/>
      <c r="CT50" s="146"/>
      <c r="CU50" s="146"/>
      <c r="CV50" s="146"/>
      <c r="CW50" s="146"/>
      <c r="CX50" s="146"/>
      <c r="CY50" s="146"/>
      <c r="CZ50" s="146"/>
      <c r="DA50" s="146"/>
      <c r="DB50" s="146"/>
      <c r="DC50" s="146"/>
      <c r="DD50" s="146"/>
      <c r="DE50" s="146"/>
      <c r="DF50" s="146"/>
      <c r="DG50" s="146"/>
      <c r="DH50" s="146"/>
      <c r="DI50" s="146"/>
      <c r="DJ50" s="146"/>
      <c r="DK50" s="146"/>
      <c r="DL50" s="146"/>
      <c r="DM50" s="146"/>
      <c r="DN50" s="146"/>
      <c r="DO50" s="146"/>
      <c r="DP50" s="146"/>
      <c r="DQ50" s="146"/>
      <c r="DR50" s="146"/>
      <c r="DS50" s="146"/>
      <c r="DT50" s="146"/>
      <c r="DU50" s="146"/>
      <c r="DV50" s="146"/>
      <c r="DW50" s="146"/>
      <c r="DX50" s="146"/>
      <c r="DY50" s="146"/>
      <c r="DZ50" s="146"/>
      <c r="EA50" s="146"/>
      <c r="EB50" s="146"/>
      <c r="EC50" s="146"/>
      <c r="ED50" s="146"/>
      <c r="EE50" s="146"/>
      <c r="EF50" s="146"/>
      <c r="EG50" s="146"/>
      <c r="EH50" s="146"/>
      <c r="EI50" s="146"/>
      <c r="EJ50" s="146"/>
      <c r="EK50" s="146"/>
      <c r="EL50" s="146"/>
      <c r="EM50" s="146"/>
      <c r="EN50" s="146"/>
      <c r="EO50" s="146"/>
      <c r="EP50" s="146"/>
      <c r="EQ50" s="146"/>
      <c r="ER50" s="146"/>
      <c r="ES50" s="146"/>
      <c r="ET50" s="146"/>
      <c r="EU50" s="146"/>
      <c r="EV50" s="146"/>
      <c r="EW50" s="146"/>
      <c r="EX50" s="146"/>
      <c r="EY50" s="146"/>
      <c r="EZ50" s="146"/>
      <c r="FA50" s="146"/>
      <c r="FB50" s="146"/>
      <c r="FC50" s="146"/>
      <c r="FD50" s="146"/>
      <c r="FE50" s="146"/>
      <c r="FF50" s="146"/>
      <c r="FG50" s="146"/>
      <c r="FH50" s="146"/>
      <c r="FI50" s="146"/>
      <c r="FJ50" s="146"/>
      <c r="FK50" s="146"/>
      <c r="FL50" s="146"/>
      <c r="FM50" s="146"/>
      <c r="FN50" s="146"/>
      <c r="FO50" s="146"/>
      <c r="FP50" s="146"/>
      <c r="FQ50" s="146"/>
      <c r="FR50" s="146"/>
      <c r="FS50" s="146"/>
      <c r="FT50" s="146"/>
      <c r="FU50" s="146"/>
      <c r="FV50" s="146"/>
      <c r="FW50" s="146"/>
      <c r="FX50" s="146"/>
      <c r="FY50" s="146"/>
      <c r="FZ50" s="146"/>
      <c r="GA50" s="146"/>
      <c r="GB50" s="146"/>
      <c r="GC50" s="146"/>
      <c r="GD50" s="146"/>
      <c r="GE50" s="146"/>
      <c r="GF50" s="146"/>
      <c r="GG50" s="146"/>
      <c r="GH50" s="146"/>
      <c r="GI50" s="146"/>
      <c r="GJ50" s="146"/>
      <c r="GK50" s="146"/>
      <c r="GL50" s="146"/>
      <c r="GM50" s="146"/>
      <c r="GN50" s="146"/>
      <c r="GO50" s="146"/>
      <c r="GP50" s="146"/>
      <c r="GQ50" s="146"/>
      <c r="GR50" s="146"/>
      <c r="GS50" s="146"/>
      <c r="GT50" s="146"/>
      <c r="GU50" s="146"/>
      <c r="GV50" s="146"/>
      <c r="GW50" s="146"/>
      <c r="GX50" s="146"/>
      <c r="GY50" s="146"/>
      <c r="GZ50" s="146"/>
      <c r="HA50" s="146"/>
      <c r="HB50" s="146"/>
      <c r="HC50" s="146"/>
      <c r="HD50" s="146"/>
      <c r="HE50" s="146"/>
      <c r="HF50" s="146"/>
      <c r="HG50" s="146"/>
      <c r="HH50" s="146"/>
      <c r="HI50" s="146"/>
      <c r="HJ50" s="146"/>
      <c r="HK50" s="146"/>
      <c r="HL50" s="146"/>
      <c r="HM50" s="146"/>
      <c r="HN50" s="146"/>
      <c r="HO50" s="146"/>
      <c r="HP50" s="146"/>
      <c r="HQ50" s="146"/>
      <c r="HR50" s="146"/>
      <c r="HS50" s="146"/>
      <c r="HT50" s="146"/>
      <c r="HU50" s="146"/>
      <c r="HV50" s="146"/>
      <c r="HW50" s="146"/>
      <c r="HX50" s="146"/>
      <c r="HY50" s="146"/>
      <c r="HZ50" s="146"/>
      <c r="IA50" s="146"/>
      <c r="IB50" s="146"/>
      <c r="IC50" s="146"/>
      <c r="ID50" s="146"/>
      <c r="IE50" s="146"/>
      <c r="IF50" s="146"/>
      <c r="IG50" s="146"/>
      <c r="IH50" s="146"/>
      <c r="II50" s="146"/>
      <c r="IJ50" s="146"/>
      <c r="IK50" s="146"/>
      <c r="IL50" s="146"/>
      <c r="IM50" s="146"/>
    </row>
    <row r="51" spans="1:247" s="152" customFormat="1" ht="12.75" customHeight="1" x14ac:dyDescent="0.25">
      <c r="A51" s="147"/>
      <c r="B51" s="153" t="s">
        <v>91</v>
      </c>
      <c r="C51" s="149" t="s">
        <v>88</v>
      </c>
      <c r="D51" s="150">
        <v>2</v>
      </c>
      <c r="E51" s="149" t="s">
        <v>89</v>
      </c>
      <c r="F51" s="151">
        <v>38181</v>
      </c>
      <c r="G51" s="151">
        <f t="shared" si="2"/>
        <v>76362</v>
      </c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6"/>
      <c r="BR51" s="146"/>
      <c r="BS51" s="146"/>
      <c r="BT51" s="146"/>
      <c r="BU51" s="146"/>
      <c r="BV51" s="146"/>
      <c r="BW51" s="146"/>
      <c r="BX51" s="146"/>
      <c r="BY51" s="146"/>
      <c r="BZ51" s="146"/>
      <c r="CA51" s="146"/>
      <c r="CB51" s="146"/>
      <c r="CC51" s="146"/>
      <c r="CD51" s="146"/>
      <c r="CE51" s="146"/>
      <c r="CF51" s="146"/>
      <c r="CG51" s="146"/>
      <c r="CH51" s="146"/>
      <c r="CI51" s="146"/>
      <c r="CJ51" s="146"/>
      <c r="CK51" s="146"/>
      <c r="CL51" s="146"/>
      <c r="CM51" s="146"/>
      <c r="CN51" s="146"/>
      <c r="CO51" s="146"/>
      <c r="CP51" s="146"/>
      <c r="CQ51" s="146"/>
      <c r="CR51" s="146"/>
      <c r="CS51" s="146"/>
      <c r="CT51" s="146"/>
      <c r="CU51" s="146"/>
      <c r="CV51" s="146"/>
      <c r="CW51" s="146"/>
      <c r="CX51" s="146"/>
      <c r="CY51" s="146"/>
      <c r="CZ51" s="146"/>
      <c r="DA51" s="146"/>
      <c r="DB51" s="146"/>
      <c r="DC51" s="146"/>
      <c r="DD51" s="146"/>
      <c r="DE51" s="146"/>
      <c r="DF51" s="146"/>
      <c r="DG51" s="146"/>
      <c r="DH51" s="146"/>
      <c r="DI51" s="146"/>
      <c r="DJ51" s="146"/>
      <c r="DK51" s="146"/>
      <c r="DL51" s="146"/>
      <c r="DM51" s="146"/>
      <c r="DN51" s="146"/>
      <c r="DO51" s="146"/>
      <c r="DP51" s="146"/>
      <c r="DQ51" s="146"/>
      <c r="DR51" s="146"/>
      <c r="DS51" s="146"/>
      <c r="DT51" s="146"/>
      <c r="DU51" s="146"/>
      <c r="DV51" s="146"/>
      <c r="DW51" s="146"/>
      <c r="DX51" s="146"/>
      <c r="DY51" s="146"/>
      <c r="DZ51" s="146"/>
      <c r="EA51" s="146"/>
      <c r="EB51" s="146"/>
      <c r="EC51" s="146"/>
      <c r="ED51" s="146"/>
      <c r="EE51" s="146"/>
      <c r="EF51" s="146"/>
      <c r="EG51" s="146"/>
      <c r="EH51" s="146"/>
      <c r="EI51" s="146"/>
      <c r="EJ51" s="146"/>
      <c r="EK51" s="146"/>
      <c r="EL51" s="146"/>
      <c r="EM51" s="146"/>
      <c r="EN51" s="146"/>
      <c r="EO51" s="146"/>
      <c r="EP51" s="146"/>
      <c r="EQ51" s="146"/>
      <c r="ER51" s="146"/>
      <c r="ES51" s="146"/>
      <c r="ET51" s="146"/>
      <c r="EU51" s="146"/>
      <c r="EV51" s="146"/>
      <c r="EW51" s="146"/>
      <c r="EX51" s="146"/>
      <c r="EY51" s="146"/>
      <c r="EZ51" s="146"/>
      <c r="FA51" s="146"/>
      <c r="FB51" s="146"/>
      <c r="FC51" s="146"/>
      <c r="FD51" s="146"/>
      <c r="FE51" s="146"/>
      <c r="FF51" s="146"/>
      <c r="FG51" s="146"/>
      <c r="FH51" s="146"/>
      <c r="FI51" s="146"/>
      <c r="FJ51" s="146"/>
      <c r="FK51" s="146"/>
      <c r="FL51" s="146"/>
      <c r="FM51" s="146"/>
      <c r="FN51" s="146"/>
      <c r="FO51" s="146"/>
      <c r="FP51" s="146"/>
      <c r="FQ51" s="146"/>
      <c r="FR51" s="146"/>
      <c r="FS51" s="146"/>
      <c r="FT51" s="146"/>
      <c r="FU51" s="146"/>
      <c r="FV51" s="146"/>
      <c r="FW51" s="146"/>
      <c r="FX51" s="146"/>
      <c r="FY51" s="146"/>
      <c r="FZ51" s="146"/>
      <c r="GA51" s="146"/>
      <c r="GB51" s="146"/>
      <c r="GC51" s="146"/>
      <c r="GD51" s="146"/>
      <c r="GE51" s="146"/>
      <c r="GF51" s="146"/>
      <c r="GG51" s="146"/>
      <c r="GH51" s="146"/>
      <c r="GI51" s="146"/>
      <c r="GJ51" s="146"/>
      <c r="GK51" s="146"/>
      <c r="GL51" s="146"/>
      <c r="GM51" s="146"/>
      <c r="GN51" s="146"/>
      <c r="GO51" s="146"/>
      <c r="GP51" s="146"/>
      <c r="GQ51" s="146"/>
      <c r="GR51" s="146"/>
      <c r="GS51" s="146"/>
      <c r="GT51" s="146"/>
      <c r="GU51" s="146"/>
      <c r="GV51" s="146"/>
      <c r="GW51" s="146"/>
      <c r="GX51" s="146"/>
      <c r="GY51" s="146"/>
      <c r="GZ51" s="146"/>
      <c r="HA51" s="146"/>
      <c r="HB51" s="146"/>
      <c r="HC51" s="146"/>
      <c r="HD51" s="146"/>
      <c r="HE51" s="146"/>
      <c r="HF51" s="146"/>
      <c r="HG51" s="146"/>
      <c r="HH51" s="146"/>
      <c r="HI51" s="146"/>
      <c r="HJ51" s="146"/>
      <c r="HK51" s="146"/>
      <c r="HL51" s="146"/>
      <c r="HM51" s="146"/>
      <c r="HN51" s="146"/>
      <c r="HO51" s="146"/>
      <c r="HP51" s="146"/>
      <c r="HQ51" s="146"/>
      <c r="HR51" s="146"/>
      <c r="HS51" s="146"/>
      <c r="HT51" s="146"/>
      <c r="HU51" s="146"/>
      <c r="HV51" s="146"/>
      <c r="HW51" s="146"/>
      <c r="HX51" s="146"/>
      <c r="HY51" s="146"/>
      <c r="HZ51" s="146"/>
      <c r="IA51" s="146"/>
      <c r="IB51" s="146"/>
      <c r="IC51" s="146"/>
      <c r="ID51" s="146"/>
      <c r="IE51" s="146"/>
      <c r="IF51" s="146"/>
      <c r="IG51" s="146"/>
      <c r="IH51" s="146"/>
      <c r="II51" s="146"/>
      <c r="IJ51" s="146"/>
      <c r="IK51" s="146"/>
      <c r="IL51" s="146"/>
      <c r="IM51" s="146"/>
    </row>
    <row r="52" spans="1:247" s="152" customFormat="1" ht="12.75" customHeight="1" x14ac:dyDescent="0.25">
      <c r="A52" s="147"/>
      <c r="B52" s="148" t="s">
        <v>90</v>
      </c>
      <c r="C52" s="154"/>
      <c r="D52" s="154"/>
      <c r="E52" s="154"/>
      <c r="F52" s="151" t="s">
        <v>73</v>
      </c>
      <c r="G52" s="151" t="s">
        <v>73</v>
      </c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6"/>
      <c r="BQ52" s="146"/>
      <c r="BR52" s="146"/>
      <c r="BS52" s="146"/>
      <c r="BT52" s="146"/>
      <c r="BU52" s="146"/>
      <c r="BV52" s="146"/>
      <c r="BW52" s="146"/>
      <c r="BX52" s="146"/>
      <c r="BY52" s="146"/>
      <c r="BZ52" s="146"/>
      <c r="CA52" s="146"/>
      <c r="CB52" s="146"/>
      <c r="CC52" s="146"/>
      <c r="CD52" s="146"/>
      <c r="CE52" s="146"/>
      <c r="CF52" s="146"/>
      <c r="CG52" s="146"/>
      <c r="CH52" s="146"/>
      <c r="CI52" s="146"/>
      <c r="CJ52" s="146"/>
      <c r="CK52" s="146"/>
      <c r="CL52" s="146"/>
      <c r="CM52" s="146"/>
      <c r="CN52" s="146"/>
      <c r="CO52" s="146"/>
      <c r="CP52" s="146"/>
      <c r="CQ52" s="146"/>
      <c r="CR52" s="146"/>
      <c r="CS52" s="146"/>
      <c r="CT52" s="146"/>
      <c r="CU52" s="146"/>
      <c r="CV52" s="146"/>
      <c r="CW52" s="146"/>
      <c r="CX52" s="146"/>
      <c r="CY52" s="146"/>
      <c r="CZ52" s="146"/>
      <c r="DA52" s="146"/>
      <c r="DB52" s="146"/>
      <c r="DC52" s="146"/>
      <c r="DD52" s="146"/>
      <c r="DE52" s="146"/>
      <c r="DF52" s="146"/>
      <c r="DG52" s="146"/>
      <c r="DH52" s="146"/>
      <c r="DI52" s="146"/>
      <c r="DJ52" s="146"/>
      <c r="DK52" s="146"/>
      <c r="DL52" s="146"/>
      <c r="DM52" s="146"/>
      <c r="DN52" s="146"/>
      <c r="DO52" s="146"/>
      <c r="DP52" s="146"/>
      <c r="DQ52" s="146"/>
      <c r="DR52" s="146"/>
      <c r="DS52" s="146"/>
      <c r="DT52" s="146"/>
      <c r="DU52" s="146"/>
      <c r="DV52" s="146"/>
      <c r="DW52" s="146"/>
      <c r="DX52" s="146"/>
      <c r="DY52" s="146"/>
      <c r="DZ52" s="146"/>
      <c r="EA52" s="146"/>
      <c r="EB52" s="146"/>
      <c r="EC52" s="146"/>
      <c r="ED52" s="146"/>
      <c r="EE52" s="146"/>
      <c r="EF52" s="146"/>
      <c r="EG52" s="146"/>
      <c r="EH52" s="146"/>
      <c r="EI52" s="146"/>
      <c r="EJ52" s="146"/>
      <c r="EK52" s="146"/>
      <c r="EL52" s="146"/>
      <c r="EM52" s="146"/>
      <c r="EN52" s="146"/>
      <c r="EO52" s="146"/>
      <c r="EP52" s="146"/>
      <c r="EQ52" s="146"/>
      <c r="ER52" s="146"/>
      <c r="ES52" s="146"/>
      <c r="ET52" s="146"/>
      <c r="EU52" s="146"/>
      <c r="EV52" s="146"/>
      <c r="EW52" s="146"/>
      <c r="EX52" s="146"/>
      <c r="EY52" s="146"/>
      <c r="EZ52" s="146"/>
      <c r="FA52" s="146"/>
      <c r="FB52" s="146"/>
      <c r="FC52" s="146"/>
      <c r="FD52" s="146"/>
      <c r="FE52" s="146"/>
      <c r="FF52" s="146"/>
      <c r="FG52" s="146"/>
      <c r="FH52" s="146"/>
      <c r="FI52" s="146"/>
      <c r="FJ52" s="146"/>
      <c r="FK52" s="146"/>
      <c r="FL52" s="146"/>
      <c r="FM52" s="146"/>
      <c r="FN52" s="146"/>
      <c r="FO52" s="146"/>
      <c r="FP52" s="146"/>
      <c r="FQ52" s="146"/>
      <c r="FR52" s="146"/>
      <c r="FS52" s="146"/>
      <c r="FT52" s="146"/>
      <c r="FU52" s="146"/>
      <c r="FV52" s="146"/>
      <c r="FW52" s="146"/>
      <c r="FX52" s="146"/>
      <c r="FY52" s="146"/>
      <c r="FZ52" s="146"/>
      <c r="GA52" s="146"/>
      <c r="GB52" s="146"/>
      <c r="GC52" s="146"/>
      <c r="GD52" s="146"/>
      <c r="GE52" s="146"/>
      <c r="GF52" s="146"/>
      <c r="GG52" s="146"/>
      <c r="GH52" s="146"/>
      <c r="GI52" s="146"/>
      <c r="GJ52" s="146"/>
      <c r="GK52" s="146"/>
      <c r="GL52" s="146"/>
      <c r="GM52" s="146"/>
      <c r="GN52" s="146"/>
      <c r="GO52" s="146"/>
      <c r="GP52" s="146"/>
      <c r="GQ52" s="146"/>
      <c r="GR52" s="146"/>
      <c r="GS52" s="146"/>
      <c r="GT52" s="146"/>
      <c r="GU52" s="146"/>
      <c r="GV52" s="146"/>
      <c r="GW52" s="146"/>
      <c r="GX52" s="146"/>
      <c r="GY52" s="146"/>
      <c r="GZ52" s="146"/>
      <c r="HA52" s="146"/>
      <c r="HB52" s="146"/>
      <c r="HC52" s="146"/>
      <c r="HD52" s="146"/>
      <c r="HE52" s="146"/>
      <c r="HF52" s="146"/>
      <c r="HG52" s="146"/>
      <c r="HH52" s="146"/>
      <c r="HI52" s="146"/>
      <c r="HJ52" s="146"/>
      <c r="HK52" s="146"/>
      <c r="HL52" s="146"/>
      <c r="HM52" s="146"/>
      <c r="HN52" s="146"/>
      <c r="HO52" s="146"/>
      <c r="HP52" s="146"/>
      <c r="HQ52" s="146"/>
      <c r="HR52" s="146"/>
      <c r="HS52" s="146"/>
      <c r="HT52" s="146"/>
      <c r="HU52" s="146"/>
      <c r="HV52" s="146"/>
      <c r="HW52" s="146"/>
      <c r="HX52" s="146"/>
      <c r="HY52" s="146"/>
      <c r="HZ52" s="146"/>
      <c r="IA52" s="146"/>
      <c r="IB52" s="146"/>
      <c r="IC52" s="146"/>
      <c r="ID52" s="146"/>
      <c r="IE52" s="146"/>
      <c r="IF52" s="146"/>
      <c r="IG52" s="146"/>
      <c r="IH52" s="146"/>
      <c r="II52" s="146"/>
      <c r="IJ52" s="146"/>
      <c r="IK52" s="146"/>
      <c r="IL52" s="146"/>
      <c r="IM52" s="146"/>
    </row>
    <row r="53" spans="1:247" s="152" customFormat="1" ht="12.75" customHeight="1" x14ac:dyDescent="0.25">
      <c r="A53" s="147"/>
      <c r="B53" s="153" t="s">
        <v>92</v>
      </c>
      <c r="C53" s="149" t="s">
        <v>35</v>
      </c>
      <c r="D53" s="150">
        <v>1</v>
      </c>
      <c r="E53" s="149" t="s">
        <v>108</v>
      </c>
      <c r="F53" s="151">
        <v>23181</v>
      </c>
      <c r="G53" s="151">
        <f t="shared" si="2"/>
        <v>23181</v>
      </c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O53" s="146"/>
      <c r="BP53" s="146"/>
      <c r="BQ53" s="146"/>
      <c r="BR53" s="146"/>
      <c r="BS53" s="146"/>
      <c r="BT53" s="146"/>
      <c r="BU53" s="146"/>
      <c r="BV53" s="146"/>
      <c r="BW53" s="146"/>
      <c r="BX53" s="146"/>
      <c r="BY53" s="146"/>
      <c r="BZ53" s="146"/>
      <c r="CA53" s="146"/>
      <c r="CB53" s="146"/>
      <c r="CC53" s="146"/>
      <c r="CD53" s="146"/>
      <c r="CE53" s="146"/>
      <c r="CF53" s="146"/>
      <c r="CG53" s="146"/>
      <c r="CH53" s="146"/>
      <c r="CI53" s="146"/>
      <c r="CJ53" s="146"/>
      <c r="CK53" s="146"/>
      <c r="CL53" s="146"/>
      <c r="CM53" s="146"/>
      <c r="CN53" s="146"/>
      <c r="CO53" s="146"/>
      <c r="CP53" s="146"/>
      <c r="CQ53" s="146"/>
      <c r="CR53" s="146"/>
      <c r="CS53" s="146"/>
      <c r="CT53" s="146"/>
      <c r="CU53" s="146"/>
      <c r="CV53" s="146"/>
      <c r="CW53" s="146"/>
      <c r="CX53" s="146"/>
      <c r="CY53" s="146"/>
      <c r="CZ53" s="146"/>
      <c r="DA53" s="146"/>
      <c r="DB53" s="146"/>
      <c r="DC53" s="146"/>
      <c r="DD53" s="146"/>
      <c r="DE53" s="146"/>
      <c r="DF53" s="146"/>
      <c r="DG53" s="146"/>
      <c r="DH53" s="146"/>
      <c r="DI53" s="146"/>
      <c r="DJ53" s="146"/>
      <c r="DK53" s="146"/>
      <c r="DL53" s="146"/>
      <c r="DM53" s="146"/>
      <c r="DN53" s="146"/>
      <c r="DO53" s="146"/>
      <c r="DP53" s="146"/>
      <c r="DQ53" s="146"/>
      <c r="DR53" s="146"/>
      <c r="DS53" s="146"/>
      <c r="DT53" s="146"/>
      <c r="DU53" s="146"/>
      <c r="DV53" s="146"/>
      <c r="DW53" s="146"/>
      <c r="DX53" s="146"/>
      <c r="DY53" s="146"/>
      <c r="DZ53" s="146"/>
      <c r="EA53" s="146"/>
      <c r="EB53" s="146"/>
      <c r="EC53" s="146"/>
      <c r="ED53" s="146"/>
      <c r="EE53" s="146"/>
      <c r="EF53" s="146"/>
      <c r="EG53" s="146"/>
      <c r="EH53" s="146"/>
      <c r="EI53" s="146"/>
      <c r="EJ53" s="146"/>
      <c r="EK53" s="146"/>
      <c r="EL53" s="146"/>
      <c r="EM53" s="146"/>
      <c r="EN53" s="146"/>
      <c r="EO53" s="146"/>
      <c r="EP53" s="146"/>
      <c r="EQ53" s="146"/>
      <c r="ER53" s="146"/>
      <c r="ES53" s="146"/>
      <c r="ET53" s="146"/>
      <c r="EU53" s="146"/>
      <c r="EV53" s="146"/>
      <c r="EW53" s="146"/>
      <c r="EX53" s="146"/>
      <c r="EY53" s="146"/>
      <c r="EZ53" s="146"/>
      <c r="FA53" s="146"/>
      <c r="FB53" s="146"/>
      <c r="FC53" s="146"/>
      <c r="FD53" s="146"/>
      <c r="FE53" s="146"/>
      <c r="FF53" s="146"/>
      <c r="FG53" s="146"/>
      <c r="FH53" s="146"/>
      <c r="FI53" s="146"/>
      <c r="FJ53" s="146"/>
      <c r="FK53" s="146"/>
      <c r="FL53" s="146"/>
      <c r="FM53" s="146"/>
      <c r="FN53" s="146"/>
      <c r="FO53" s="146"/>
      <c r="FP53" s="146"/>
      <c r="FQ53" s="146"/>
      <c r="FR53" s="146"/>
      <c r="FS53" s="146"/>
      <c r="FT53" s="146"/>
      <c r="FU53" s="146"/>
      <c r="FV53" s="146"/>
      <c r="FW53" s="146"/>
      <c r="FX53" s="146"/>
      <c r="FY53" s="146"/>
      <c r="FZ53" s="146"/>
      <c r="GA53" s="146"/>
      <c r="GB53" s="146"/>
      <c r="GC53" s="146"/>
      <c r="GD53" s="146"/>
      <c r="GE53" s="146"/>
      <c r="GF53" s="146"/>
      <c r="GG53" s="146"/>
      <c r="GH53" s="146"/>
      <c r="GI53" s="146"/>
      <c r="GJ53" s="146"/>
      <c r="GK53" s="146"/>
      <c r="GL53" s="146"/>
      <c r="GM53" s="146"/>
      <c r="GN53" s="146"/>
      <c r="GO53" s="146"/>
      <c r="GP53" s="146"/>
      <c r="GQ53" s="146"/>
      <c r="GR53" s="146"/>
      <c r="GS53" s="146"/>
      <c r="GT53" s="146"/>
      <c r="GU53" s="146"/>
      <c r="GV53" s="146"/>
      <c r="GW53" s="146"/>
      <c r="GX53" s="146"/>
      <c r="GY53" s="146"/>
      <c r="GZ53" s="146"/>
      <c r="HA53" s="146"/>
      <c r="HB53" s="146"/>
      <c r="HC53" s="146"/>
      <c r="HD53" s="146"/>
      <c r="HE53" s="146"/>
      <c r="HF53" s="146"/>
      <c r="HG53" s="146"/>
      <c r="HH53" s="146"/>
      <c r="HI53" s="146"/>
      <c r="HJ53" s="146"/>
      <c r="HK53" s="146"/>
      <c r="HL53" s="146"/>
      <c r="HM53" s="146"/>
      <c r="HN53" s="146"/>
      <c r="HO53" s="146"/>
      <c r="HP53" s="146"/>
      <c r="HQ53" s="146"/>
      <c r="HR53" s="146"/>
      <c r="HS53" s="146"/>
      <c r="HT53" s="146"/>
      <c r="HU53" s="146"/>
      <c r="HV53" s="146"/>
      <c r="HW53" s="146"/>
      <c r="HX53" s="146"/>
      <c r="HY53" s="146"/>
      <c r="HZ53" s="146"/>
      <c r="IA53" s="146"/>
      <c r="IB53" s="146"/>
      <c r="IC53" s="146"/>
      <c r="ID53" s="146"/>
      <c r="IE53" s="146"/>
      <c r="IF53" s="146"/>
      <c r="IG53" s="146"/>
      <c r="IH53" s="146"/>
      <c r="II53" s="146"/>
      <c r="IJ53" s="146"/>
      <c r="IK53" s="146"/>
      <c r="IL53" s="146"/>
      <c r="IM53" s="146"/>
    </row>
    <row r="54" spans="1:247" s="152" customFormat="1" ht="12.75" customHeight="1" x14ac:dyDescent="0.25">
      <c r="A54" s="147"/>
      <c r="B54" s="153" t="s">
        <v>93</v>
      </c>
      <c r="C54" s="149" t="s">
        <v>35</v>
      </c>
      <c r="D54" s="150">
        <v>2</v>
      </c>
      <c r="E54" s="149" t="s">
        <v>108</v>
      </c>
      <c r="F54" s="151">
        <v>5927</v>
      </c>
      <c r="G54" s="151">
        <f t="shared" si="2"/>
        <v>11854</v>
      </c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6"/>
      <c r="BR54" s="146"/>
      <c r="BS54" s="146"/>
      <c r="BT54" s="146"/>
      <c r="BU54" s="146"/>
      <c r="BV54" s="146"/>
      <c r="BW54" s="146"/>
      <c r="BX54" s="146"/>
      <c r="BY54" s="146"/>
      <c r="BZ54" s="146"/>
      <c r="CA54" s="146"/>
      <c r="CB54" s="146"/>
      <c r="CC54" s="146"/>
      <c r="CD54" s="146"/>
      <c r="CE54" s="146"/>
      <c r="CF54" s="146"/>
      <c r="CG54" s="146"/>
      <c r="CH54" s="146"/>
      <c r="CI54" s="146"/>
      <c r="CJ54" s="146"/>
      <c r="CK54" s="146"/>
      <c r="CL54" s="146"/>
      <c r="CM54" s="146"/>
      <c r="CN54" s="146"/>
      <c r="CO54" s="146"/>
      <c r="CP54" s="146"/>
      <c r="CQ54" s="146"/>
      <c r="CR54" s="146"/>
      <c r="CS54" s="146"/>
      <c r="CT54" s="146"/>
      <c r="CU54" s="146"/>
      <c r="CV54" s="146"/>
      <c r="CW54" s="146"/>
      <c r="CX54" s="146"/>
      <c r="CY54" s="146"/>
      <c r="CZ54" s="146"/>
      <c r="DA54" s="146"/>
      <c r="DB54" s="146"/>
      <c r="DC54" s="146"/>
      <c r="DD54" s="146"/>
      <c r="DE54" s="146"/>
      <c r="DF54" s="146"/>
      <c r="DG54" s="146"/>
      <c r="DH54" s="146"/>
      <c r="DI54" s="146"/>
      <c r="DJ54" s="146"/>
      <c r="DK54" s="146"/>
      <c r="DL54" s="146"/>
      <c r="DM54" s="146"/>
      <c r="DN54" s="146"/>
      <c r="DO54" s="146"/>
      <c r="DP54" s="146"/>
      <c r="DQ54" s="146"/>
      <c r="DR54" s="146"/>
      <c r="DS54" s="146"/>
      <c r="DT54" s="146"/>
      <c r="DU54" s="146"/>
      <c r="DV54" s="146"/>
      <c r="DW54" s="146"/>
      <c r="DX54" s="146"/>
      <c r="DY54" s="146"/>
      <c r="DZ54" s="146"/>
      <c r="EA54" s="146"/>
      <c r="EB54" s="146"/>
      <c r="EC54" s="146"/>
      <c r="ED54" s="146"/>
      <c r="EE54" s="146"/>
      <c r="EF54" s="146"/>
      <c r="EG54" s="146"/>
      <c r="EH54" s="146"/>
      <c r="EI54" s="146"/>
      <c r="EJ54" s="146"/>
      <c r="EK54" s="146"/>
      <c r="EL54" s="146"/>
      <c r="EM54" s="146"/>
      <c r="EN54" s="146"/>
      <c r="EO54" s="146"/>
      <c r="EP54" s="146"/>
      <c r="EQ54" s="146"/>
      <c r="ER54" s="146"/>
      <c r="ES54" s="146"/>
      <c r="ET54" s="146"/>
      <c r="EU54" s="146"/>
      <c r="EV54" s="146"/>
      <c r="EW54" s="146"/>
      <c r="EX54" s="146"/>
      <c r="EY54" s="146"/>
      <c r="EZ54" s="146"/>
      <c r="FA54" s="146"/>
      <c r="FB54" s="146"/>
      <c r="FC54" s="146"/>
      <c r="FD54" s="146"/>
      <c r="FE54" s="146"/>
      <c r="FF54" s="146"/>
      <c r="FG54" s="146"/>
      <c r="FH54" s="146"/>
      <c r="FI54" s="146"/>
      <c r="FJ54" s="146"/>
      <c r="FK54" s="146"/>
      <c r="FL54" s="146"/>
      <c r="FM54" s="146"/>
      <c r="FN54" s="146"/>
      <c r="FO54" s="146"/>
      <c r="FP54" s="146"/>
      <c r="FQ54" s="146"/>
      <c r="FR54" s="146"/>
      <c r="FS54" s="146"/>
      <c r="FT54" s="146"/>
      <c r="FU54" s="146"/>
      <c r="FV54" s="146"/>
      <c r="FW54" s="146"/>
      <c r="FX54" s="146"/>
      <c r="FY54" s="146"/>
      <c r="FZ54" s="146"/>
      <c r="GA54" s="146"/>
      <c r="GB54" s="146"/>
      <c r="GC54" s="146"/>
      <c r="GD54" s="146"/>
      <c r="GE54" s="146"/>
      <c r="GF54" s="146"/>
      <c r="GG54" s="146"/>
      <c r="GH54" s="146"/>
      <c r="GI54" s="146"/>
      <c r="GJ54" s="146"/>
      <c r="GK54" s="146"/>
      <c r="GL54" s="146"/>
      <c r="GM54" s="146"/>
      <c r="GN54" s="146"/>
      <c r="GO54" s="146"/>
      <c r="GP54" s="146"/>
      <c r="GQ54" s="146"/>
      <c r="GR54" s="146"/>
      <c r="GS54" s="146"/>
      <c r="GT54" s="146"/>
      <c r="GU54" s="146"/>
      <c r="GV54" s="146"/>
      <c r="GW54" s="146"/>
      <c r="GX54" s="146"/>
      <c r="GY54" s="146"/>
      <c r="GZ54" s="146"/>
      <c r="HA54" s="146"/>
      <c r="HB54" s="146"/>
      <c r="HC54" s="146"/>
      <c r="HD54" s="146"/>
      <c r="HE54" s="146"/>
      <c r="HF54" s="146"/>
      <c r="HG54" s="146"/>
      <c r="HH54" s="146"/>
      <c r="HI54" s="146"/>
      <c r="HJ54" s="146"/>
      <c r="HK54" s="146"/>
      <c r="HL54" s="146"/>
      <c r="HM54" s="146"/>
      <c r="HN54" s="146"/>
      <c r="HO54" s="146"/>
      <c r="HP54" s="146"/>
      <c r="HQ54" s="146"/>
      <c r="HR54" s="146"/>
      <c r="HS54" s="146"/>
      <c r="HT54" s="146"/>
      <c r="HU54" s="146"/>
      <c r="HV54" s="146"/>
      <c r="HW54" s="146"/>
      <c r="HX54" s="146"/>
      <c r="HY54" s="146"/>
      <c r="HZ54" s="146"/>
      <c r="IA54" s="146"/>
      <c r="IB54" s="146"/>
      <c r="IC54" s="146"/>
      <c r="ID54" s="146"/>
      <c r="IE54" s="146"/>
      <c r="IF54" s="146"/>
      <c r="IG54" s="146"/>
      <c r="IH54" s="146"/>
      <c r="II54" s="146"/>
      <c r="IJ54" s="146"/>
      <c r="IK54" s="146"/>
      <c r="IL54" s="146"/>
      <c r="IM54" s="146"/>
    </row>
    <row r="55" spans="1:247" ht="13.5" customHeight="1" x14ac:dyDescent="0.25">
      <c r="A55" s="5"/>
      <c r="B55" s="52" t="s">
        <v>36</v>
      </c>
      <c r="C55" s="53"/>
      <c r="D55" s="53"/>
      <c r="E55" s="53"/>
      <c r="F55" s="54"/>
      <c r="G55" s="122">
        <f>SUM(G47:G54)</f>
        <v>1133797</v>
      </c>
    </row>
    <row r="56" spans="1:247" ht="12" customHeight="1" x14ac:dyDescent="0.25">
      <c r="A56" s="2"/>
      <c r="B56" s="40"/>
      <c r="C56" s="41"/>
      <c r="D56" s="41"/>
      <c r="E56" s="55"/>
      <c r="F56" s="42"/>
      <c r="G56" s="42"/>
    </row>
    <row r="57" spans="1:247" ht="12" customHeight="1" x14ac:dyDescent="0.25">
      <c r="A57" s="5"/>
      <c r="B57" s="33" t="s">
        <v>37</v>
      </c>
      <c r="C57" s="34"/>
      <c r="D57" s="35"/>
      <c r="E57" s="35"/>
      <c r="F57" s="36"/>
      <c r="G57" s="36"/>
    </row>
    <row r="58" spans="1:247" ht="24" customHeight="1" x14ac:dyDescent="0.25">
      <c r="A58" s="5"/>
      <c r="B58" s="43" t="s">
        <v>38</v>
      </c>
      <c r="C58" s="44" t="s">
        <v>32</v>
      </c>
      <c r="D58" s="44" t="s">
        <v>33</v>
      </c>
      <c r="E58" s="43" t="s">
        <v>17</v>
      </c>
      <c r="F58" s="44" t="s">
        <v>18</v>
      </c>
      <c r="G58" s="43" t="s">
        <v>19</v>
      </c>
    </row>
    <row r="59" spans="1:247" ht="12.75" customHeight="1" x14ac:dyDescent="0.25">
      <c r="A59" s="70"/>
      <c r="B59" s="109" t="s">
        <v>94</v>
      </c>
      <c r="C59" s="49" t="s">
        <v>95</v>
      </c>
      <c r="D59" s="120">
        <v>1</v>
      </c>
      <c r="E59" s="30" t="s">
        <v>68</v>
      </c>
      <c r="F59" s="120">
        <v>3980.8719999999998</v>
      </c>
      <c r="G59" s="120">
        <f>D59*F59</f>
        <v>3980.8719999999998</v>
      </c>
    </row>
    <row r="60" spans="1:247" ht="12.75" customHeight="1" x14ac:dyDescent="0.25">
      <c r="A60" s="70"/>
      <c r="B60" s="109" t="s">
        <v>96</v>
      </c>
      <c r="C60" s="49" t="s">
        <v>95</v>
      </c>
      <c r="D60" s="120">
        <v>420</v>
      </c>
      <c r="E60" s="30" t="s">
        <v>68</v>
      </c>
      <c r="F60" s="120">
        <v>185</v>
      </c>
      <c r="G60" s="120">
        <f t="shared" ref="G60:G61" si="3">D60*F60</f>
        <v>77700</v>
      </c>
    </row>
    <row r="61" spans="1:247" ht="12.75" customHeight="1" x14ac:dyDescent="0.25">
      <c r="A61" s="22"/>
      <c r="B61" s="11" t="s">
        <v>97</v>
      </c>
      <c r="C61" s="49" t="s">
        <v>98</v>
      </c>
      <c r="D61" s="120">
        <v>1</v>
      </c>
      <c r="E61" s="30" t="s">
        <v>99</v>
      </c>
      <c r="F61" s="120">
        <v>38000</v>
      </c>
      <c r="G61" s="120">
        <f t="shared" si="3"/>
        <v>38000</v>
      </c>
    </row>
    <row r="62" spans="1:247" ht="12.75" customHeight="1" x14ac:dyDescent="0.25">
      <c r="A62" s="70"/>
      <c r="B62" s="155" t="s">
        <v>112</v>
      </c>
      <c r="C62" s="149" t="s">
        <v>15</v>
      </c>
      <c r="D62" s="151">
        <v>2</v>
      </c>
      <c r="E62" s="156" t="s">
        <v>68</v>
      </c>
      <c r="F62" s="151">
        <v>167850.2</v>
      </c>
      <c r="G62" s="151">
        <f>D62*F62</f>
        <v>335700.4</v>
      </c>
    </row>
    <row r="63" spans="1:247" ht="13.5" customHeight="1" x14ac:dyDescent="0.25">
      <c r="A63" s="5"/>
      <c r="B63" s="56" t="s">
        <v>39</v>
      </c>
      <c r="C63" s="57"/>
      <c r="D63" s="57"/>
      <c r="E63" s="57"/>
      <c r="F63" s="58"/>
      <c r="G63" s="123">
        <f>G59+G60+G61+G62</f>
        <v>455381.272</v>
      </c>
    </row>
    <row r="64" spans="1:247" ht="12" customHeight="1" x14ac:dyDescent="0.25">
      <c r="A64" s="2"/>
      <c r="B64" s="73"/>
      <c r="C64" s="73"/>
      <c r="D64" s="73"/>
      <c r="E64" s="73"/>
      <c r="F64" s="74"/>
      <c r="G64" s="74"/>
    </row>
    <row r="65" spans="1:7" ht="12" customHeight="1" x14ac:dyDescent="0.25">
      <c r="A65" s="70"/>
      <c r="B65" s="75" t="s">
        <v>40</v>
      </c>
      <c r="C65" s="76"/>
      <c r="D65" s="76"/>
      <c r="E65" s="76"/>
      <c r="F65" s="76"/>
      <c r="G65" s="77">
        <f>G26+G31+G43+G55+G63</f>
        <v>4006984.0159999998</v>
      </c>
    </row>
    <row r="66" spans="1:7" ht="12" customHeight="1" x14ac:dyDescent="0.25">
      <c r="A66" s="70"/>
      <c r="B66" s="78" t="s">
        <v>41</v>
      </c>
      <c r="C66" s="60"/>
      <c r="D66" s="60"/>
      <c r="E66" s="60"/>
      <c r="F66" s="60"/>
      <c r="G66" s="79">
        <f>G65*0.05</f>
        <v>200349.20079999999</v>
      </c>
    </row>
    <row r="67" spans="1:7" ht="12" customHeight="1" x14ac:dyDescent="0.25">
      <c r="A67" s="70"/>
      <c r="B67" s="80" t="s">
        <v>42</v>
      </c>
      <c r="C67" s="59"/>
      <c r="D67" s="59"/>
      <c r="E67" s="59"/>
      <c r="F67" s="59"/>
      <c r="G67" s="81">
        <f>G66+G65</f>
        <v>4207333.2167999996</v>
      </c>
    </row>
    <row r="68" spans="1:7" ht="12" customHeight="1" x14ac:dyDescent="0.25">
      <c r="A68" s="70"/>
      <c r="B68" s="78" t="s">
        <v>43</v>
      </c>
      <c r="C68" s="60"/>
      <c r="D68" s="60"/>
      <c r="E68" s="60"/>
      <c r="F68" s="60"/>
      <c r="G68" s="79">
        <f>G12</f>
        <v>6433848</v>
      </c>
    </row>
    <row r="69" spans="1:7" ht="12" customHeight="1" x14ac:dyDescent="0.25">
      <c r="A69" s="70"/>
      <c r="B69" s="82" t="s">
        <v>44</v>
      </c>
      <c r="C69" s="83"/>
      <c r="D69" s="83"/>
      <c r="E69" s="83"/>
      <c r="F69" s="83"/>
      <c r="G69" s="142">
        <f>G68-G67</f>
        <v>2226514.7832000004</v>
      </c>
    </row>
    <row r="70" spans="1:7" ht="12" customHeight="1" x14ac:dyDescent="0.25">
      <c r="A70" s="70"/>
      <c r="B70" s="71" t="s">
        <v>45</v>
      </c>
      <c r="C70" s="72"/>
      <c r="D70" s="72"/>
      <c r="E70" s="72"/>
      <c r="F70" s="72"/>
      <c r="G70" s="67"/>
    </row>
    <row r="71" spans="1:7" ht="12.75" customHeight="1" thickBot="1" x14ac:dyDescent="0.3">
      <c r="A71" s="70"/>
      <c r="B71" s="84"/>
      <c r="C71" s="72"/>
      <c r="D71" s="72"/>
      <c r="E71" s="72"/>
      <c r="F71" s="72"/>
      <c r="G71" s="67"/>
    </row>
    <row r="72" spans="1:7" ht="12" customHeight="1" x14ac:dyDescent="0.25">
      <c r="A72" s="70"/>
      <c r="B72" s="96" t="s">
        <v>46</v>
      </c>
      <c r="C72" s="97"/>
      <c r="D72" s="97"/>
      <c r="E72" s="97"/>
      <c r="F72" s="98"/>
      <c r="G72" s="67"/>
    </row>
    <row r="73" spans="1:7" ht="12" customHeight="1" x14ac:dyDescent="0.25">
      <c r="A73" s="70"/>
      <c r="B73" s="99" t="s">
        <v>47</v>
      </c>
      <c r="C73" s="69"/>
      <c r="D73" s="69"/>
      <c r="E73" s="69"/>
      <c r="F73" s="100"/>
      <c r="G73" s="67"/>
    </row>
    <row r="74" spans="1:7" ht="12" customHeight="1" x14ac:dyDescent="0.25">
      <c r="A74" s="70"/>
      <c r="B74" s="99" t="s">
        <v>48</v>
      </c>
      <c r="C74" s="69"/>
      <c r="D74" s="69"/>
      <c r="E74" s="69"/>
      <c r="F74" s="100"/>
      <c r="G74" s="67"/>
    </row>
    <row r="75" spans="1:7" ht="12" customHeight="1" x14ac:dyDescent="0.25">
      <c r="A75" s="70"/>
      <c r="B75" s="99" t="s">
        <v>49</v>
      </c>
      <c r="C75" s="69"/>
      <c r="D75" s="69"/>
      <c r="E75" s="69"/>
      <c r="F75" s="100"/>
      <c r="G75" s="67"/>
    </row>
    <row r="76" spans="1:7" ht="12" customHeight="1" x14ac:dyDescent="0.25">
      <c r="A76" s="70"/>
      <c r="B76" s="99" t="s">
        <v>50</v>
      </c>
      <c r="C76" s="69"/>
      <c r="D76" s="69"/>
      <c r="E76" s="69"/>
      <c r="F76" s="100"/>
      <c r="G76" s="67"/>
    </row>
    <row r="77" spans="1:7" ht="12" customHeight="1" x14ac:dyDescent="0.25">
      <c r="A77" s="70"/>
      <c r="B77" s="99" t="s">
        <v>51</v>
      </c>
      <c r="C77" s="69"/>
      <c r="D77" s="69"/>
      <c r="E77" s="69"/>
      <c r="F77" s="100"/>
      <c r="G77" s="67"/>
    </row>
    <row r="78" spans="1:7" ht="12.75" customHeight="1" thickBot="1" x14ac:dyDescent="0.3">
      <c r="A78" s="70"/>
      <c r="B78" s="101" t="s">
        <v>52</v>
      </c>
      <c r="C78" s="102"/>
      <c r="D78" s="102"/>
      <c r="E78" s="102"/>
      <c r="F78" s="103"/>
      <c r="G78" s="67"/>
    </row>
    <row r="79" spans="1:7" ht="12.75" customHeight="1" x14ac:dyDescent="0.25">
      <c r="A79" s="70"/>
      <c r="B79" s="94"/>
      <c r="C79" s="69"/>
      <c r="D79" s="69"/>
      <c r="E79" s="69"/>
      <c r="F79" s="69"/>
      <c r="G79" s="67"/>
    </row>
    <row r="80" spans="1:7" ht="15" customHeight="1" thickBot="1" x14ac:dyDescent="0.3">
      <c r="A80" s="70"/>
      <c r="B80" s="172" t="s">
        <v>53</v>
      </c>
      <c r="C80" s="173"/>
      <c r="D80" s="93"/>
      <c r="E80" s="61"/>
      <c r="F80" s="61"/>
      <c r="G80" s="67"/>
    </row>
    <row r="81" spans="1:7" ht="12" customHeight="1" x14ac:dyDescent="0.25">
      <c r="A81" s="70"/>
      <c r="B81" s="86" t="s">
        <v>38</v>
      </c>
      <c r="C81" s="62" t="s">
        <v>54</v>
      </c>
      <c r="D81" s="87" t="s">
        <v>55</v>
      </c>
      <c r="E81" s="61"/>
      <c r="F81" s="61"/>
      <c r="G81" s="67"/>
    </row>
    <row r="82" spans="1:7" ht="12" customHeight="1" x14ac:dyDescent="0.25">
      <c r="A82" s="70"/>
      <c r="B82" s="88" t="s">
        <v>56</v>
      </c>
      <c r="C82" s="63">
        <f>G26</f>
        <v>1530000</v>
      </c>
      <c r="D82" s="89">
        <f>(C82/C88)</f>
        <v>0.36365077857172495</v>
      </c>
      <c r="E82" s="61"/>
      <c r="F82" s="61"/>
      <c r="G82" s="67"/>
    </row>
    <row r="83" spans="1:7" ht="12" customHeight="1" x14ac:dyDescent="0.25">
      <c r="A83" s="70"/>
      <c r="B83" s="88" t="s">
        <v>57</v>
      </c>
      <c r="C83" s="64">
        <v>0</v>
      </c>
      <c r="D83" s="89">
        <v>0</v>
      </c>
      <c r="E83" s="61"/>
      <c r="F83" s="61"/>
      <c r="G83" s="67"/>
    </row>
    <row r="84" spans="1:7" ht="12" customHeight="1" x14ac:dyDescent="0.25">
      <c r="A84" s="70"/>
      <c r="B84" s="88" t="s">
        <v>58</v>
      </c>
      <c r="C84" s="63">
        <f>G43</f>
        <v>887805.74400000006</v>
      </c>
      <c r="D84" s="89">
        <f>(C84/C88)</f>
        <v>0.21101388890591474</v>
      </c>
      <c r="E84" s="61"/>
      <c r="F84" s="61"/>
      <c r="G84" s="67"/>
    </row>
    <row r="85" spans="1:7" ht="12" customHeight="1" x14ac:dyDescent="0.25">
      <c r="A85" s="70"/>
      <c r="B85" s="88" t="s">
        <v>31</v>
      </c>
      <c r="C85" s="63">
        <f>G55</f>
        <v>1133797</v>
      </c>
      <c r="D85" s="89">
        <f>(C85/C88)</f>
        <v>0.26948115149822616</v>
      </c>
      <c r="E85" s="61"/>
      <c r="F85" s="61"/>
      <c r="G85" s="67"/>
    </row>
    <row r="86" spans="1:7" ht="12" customHeight="1" x14ac:dyDescent="0.25">
      <c r="A86" s="70"/>
      <c r="B86" s="88" t="s">
        <v>59</v>
      </c>
      <c r="C86" s="65">
        <f>G63</f>
        <v>455381.272</v>
      </c>
      <c r="D86" s="89">
        <f>(C86/C88)</f>
        <v>0.10823513340508657</v>
      </c>
      <c r="E86" s="66"/>
      <c r="F86" s="66"/>
      <c r="G86" s="67"/>
    </row>
    <row r="87" spans="1:7" ht="12" customHeight="1" x14ac:dyDescent="0.25">
      <c r="A87" s="70"/>
      <c r="B87" s="88" t="s">
        <v>60</v>
      </c>
      <c r="C87" s="65">
        <f>G66</f>
        <v>200349.20079999999</v>
      </c>
      <c r="D87" s="89">
        <f>(C87/C88)</f>
        <v>4.7619047619047623E-2</v>
      </c>
      <c r="E87" s="66"/>
      <c r="F87" s="66"/>
      <c r="G87" s="67"/>
    </row>
    <row r="88" spans="1:7" ht="12.75" customHeight="1" thickBot="1" x14ac:dyDescent="0.3">
      <c r="A88" s="70"/>
      <c r="B88" s="90" t="s">
        <v>61</v>
      </c>
      <c r="C88" s="91">
        <f>SUM(C82:C87)</f>
        <v>4207333.2167999996</v>
      </c>
      <c r="D88" s="92">
        <f>SUM(D82:D87)</f>
        <v>1</v>
      </c>
      <c r="E88" s="66"/>
      <c r="F88" s="66"/>
      <c r="G88" s="67"/>
    </row>
    <row r="89" spans="1:7" ht="12" customHeight="1" x14ac:dyDescent="0.25">
      <c r="A89" s="70"/>
      <c r="B89" s="84"/>
      <c r="C89" s="72"/>
      <c r="D89" s="72"/>
      <c r="E89" s="72"/>
      <c r="F89" s="72"/>
      <c r="G89" s="67"/>
    </row>
    <row r="90" spans="1:7" ht="12.75" customHeight="1" thickBot="1" x14ac:dyDescent="0.3">
      <c r="A90" s="70"/>
      <c r="B90" s="85"/>
      <c r="C90" s="72"/>
      <c r="D90" s="72"/>
      <c r="E90" s="72"/>
      <c r="F90" s="72"/>
      <c r="G90" s="67"/>
    </row>
    <row r="91" spans="1:7" ht="12" customHeight="1" thickBot="1" x14ac:dyDescent="0.3">
      <c r="A91" s="70"/>
      <c r="B91" s="169" t="s">
        <v>103</v>
      </c>
      <c r="C91" s="170"/>
      <c r="D91" s="170"/>
      <c r="E91" s="171"/>
      <c r="F91" s="66"/>
      <c r="G91" s="67"/>
    </row>
    <row r="92" spans="1:7" ht="12" customHeight="1" x14ac:dyDescent="0.25">
      <c r="A92" s="70"/>
      <c r="B92" s="105" t="s">
        <v>104</v>
      </c>
      <c r="C92" s="106">
        <v>350</v>
      </c>
      <c r="D92" s="106">
        <v>440</v>
      </c>
      <c r="E92" s="107">
        <v>500</v>
      </c>
      <c r="F92" s="104"/>
      <c r="G92" s="68"/>
    </row>
    <row r="93" spans="1:7" ht="12.75" customHeight="1" thickBot="1" x14ac:dyDescent="0.3">
      <c r="A93" s="70"/>
      <c r="B93" s="90" t="s">
        <v>105</v>
      </c>
      <c r="C93" s="91">
        <f>(G67/C92)</f>
        <v>12020.952047999999</v>
      </c>
      <c r="D93" s="91">
        <f>(G67/D92)</f>
        <v>9562.120947272726</v>
      </c>
      <c r="E93" s="108">
        <f>(G67/E92)</f>
        <v>8414.6664335999994</v>
      </c>
      <c r="F93" s="104"/>
      <c r="G93" s="68"/>
    </row>
    <row r="94" spans="1:7" ht="15.6" customHeight="1" x14ac:dyDescent="0.25">
      <c r="A94" s="70"/>
      <c r="B94" s="95" t="s">
        <v>62</v>
      </c>
      <c r="C94" s="69"/>
      <c r="D94" s="69"/>
      <c r="E94" s="69"/>
      <c r="F94" s="69"/>
      <c r="G94" s="69"/>
    </row>
  </sheetData>
  <mergeCells count="9">
    <mergeCell ref="E9:F9"/>
    <mergeCell ref="E14:F14"/>
    <mergeCell ref="E15:F15"/>
    <mergeCell ref="B17:G17"/>
    <mergeCell ref="B91:E91"/>
    <mergeCell ref="B80:C80"/>
    <mergeCell ref="E13:F13"/>
    <mergeCell ref="E11:F11"/>
    <mergeCell ref="E10:F10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2023-03-27T14:14:46Z</dcterms:modified>
</cp:coreProperties>
</file>