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langenbach\Desktop\Nueva carpeta (3)\"/>
    </mc:Choice>
  </mc:AlternateContent>
  <bookViews>
    <workbookView xWindow="0" yWindow="0" windowWidth="20490" windowHeight="7155"/>
  </bookViews>
  <sheets>
    <sheet name="Habas Rio Grande Socaire" sheetId="1" r:id="rId1"/>
  </sheets>
  <calcPr calcId="152511"/>
</workbook>
</file>

<file path=xl/calcChain.xml><?xml version="1.0" encoding="utf-8"?>
<calcChain xmlns="http://schemas.openxmlformats.org/spreadsheetml/2006/main">
  <c r="G28" i="1" l="1"/>
  <c r="G48" i="1"/>
  <c r="G45" i="1" l="1"/>
  <c r="G46" i="1" l="1"/>
  <c r="G47" i="1"/>
  <c r="G37" i="1" l="1"/>
  <c r="G52" i="1" l="1"/>
  <c r="G53" i="1" s="1"/>
  <c r="G43" i="1"/>
  <c r="G22" i="1"/>
  <c r="G23" i="1"/>
  <c r="G24" i="1"/>
  <c r="G25" i="1"/>
  <c r="G26" i="1"/>
  <c r="G27" i="1"/>
  <c r="G21" i="1"/>
  <c r="G12" i="1" l="1"/>
  <c r="D82" i="1" l="1"/>
  <c r="C74" i="1" l="1"/>
  <c r="C75" i="1"/>
  <c r="C72" i="1"/>
  <c r="C76" i="1"/>
  <c r="C73" i="1" l="1"/>
  <c r="G58" i="1"/>
  <c r="G55" i="1" l="1"/>
  <c r="G56" i="1" s="1"/>
  <c r="C77" i="1" s="1"/>
  <c r="G57" i="1" l="1"/>
  <c r="D83" i="1" s="1"/>
  <c r="C78" i="1"/>
  <c r="D72" i="1" s="1"/>
  <c r="C83" i="1" l="1"/>
  <c r="E83" i="1"/>
  <c r="G59" i="1"/>
  <c r="D77" i="1"/>
  <c r="D75" i="1"/>
  <c r="D76" i="1"/>
  <c r="D74" i="1"/>
  <c r="D78" i="1" l="1"/>
</calcChain>
</file>

<file path=xl/sharedStrings.xml><?xml version="1.0" encoding="utf-8"?>
<sst xmlns="http://schemas.openxmlformats.org/spreadsheetml/2006/main" count="130" uniqueCount="94">
  <si>
    <t>RUBRO O CULTIVO</t>
  </si>
  <si>
    <t xml:space="preserve">HABAS                               </t>
  </si>
  <si>
    <t>VARIEDAD</t>
  </si>
  <si>
    <t>Local</t>
  </si>
  <si>
    <t>FECHA ESTIMADA  PRECIO VENTA</t>
  </si>
  <si>
    <t>NIVEL TECNOLÓGICO</t>
  </si>
  <si>
    <t>MEDIO</t>
  </si>
  <si>
    <t>PRECIO ESPERADO ($/Unidades)</t>
  </si>
  <si>
    <t>REGIÓN</t>
  </si>
  <si>
    <t>ANTOFAGASTA</t>
  </si>
  <si>
    <t>INGRESO ESPERADO, con IVA ($)</t>
  </si>
  <si>
    <t>AGENCIA DE ÁREA</t>
  </si>
  <si>
    <t>CALAMA</t>
  </si>
  <si>
    <t>DESTINO PRODUCCION</t>
  </si>
  <si>
    <t>MERCADO REGIONAL</t>
  </si>
  <si>
    <t>COMUNA/LOCALIDAD</t>
  </si>
  <si>
    <t>SAN PEDRO DE ATACAMA  / Localidades Río Grande  y Socaire</t>
  </si>
  <si>
    <t>FECHA DE COSECHA</t>
  </si>
  <si>
    <t>Febrero</t>
  </si>
  <si>
    <t>FECHA PRECIO INSUMOS</t>
  </si>
  <si>
    <t>CONTINGENCIA</t>
  </si>
  <si>
    <t>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</si>
  <si>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</si>
  <si>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</si>
  <si>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</si>
  <si>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</si>
  <si>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</si>
  <si>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</si>
  <si>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</si>
  <si>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</si>
  <si>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de rastrojos</t>
  </si>
  <si>
    <t>JH</t>
  </si>
  <si>
    <t xml:space="preserve">Agosto-Septiembre </t>
  </si>
  <si>
    <t xml:space="preserve">Nivelación </t>
  </si>
  <si>
    <t>Siembra</t>
  </si>
  <si>
    <t>Agua riego/celador</t>
  </si>
  <si>
    <t>ANUAL</t>
  </si>
  <si>
    <t>Riego</t>
  </si>
  <si>
    <t>Control de malezas</t>
  </si>
  <si>
    <t>Cosecha</t>
  </si>
  <si>
    <t>Subtotal Jornadas Hombre</t>
  </si>
  <si>
    <t>JORNADAS ANIMAL</t>
  </si>
  <si>
    <t xml:space="preserve"> </t>
  </si>
  <si>
    <t>Subtotal Jornadas Animal</t>
  </si>
  <si>
    <t>MAQUINARIA</t>
  </si>
  <si>
    <t>Aradura</t>
  </si>
  <si>
    <t>JM</t>
  </si>
  <si>
    <t xml:space="preserve">Agosto 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</si>
  <si>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</si>
  <si>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</si>
  <si>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</si>
  <si>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</si>
  <si>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</si>
  <si>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</si>
  <si>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</si>
  <si>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</si>
  <si>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FERTILIZANTES</t>
  </si>
  <si>
    <t>Guano</t>
  </si>
  <si>
    <t>Subtotal Insumos</t>
  </si>
  <si>
    <t>OTROS</t>
  </si>
  <si>
    <t>Item</t>
  </si>
  <si>
    <t>Transportes internos</t>
  </si>
  <si>
    <t>u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</si>
  <si>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</si>
  <si>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</si>
  <si>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</si>
  <si>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</si>
  <si>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</si>
  <si>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</si>
  <si>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</si>
  <si>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</si>
  <si>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</si>
  <si>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</si>
  <si>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</si>
  <si>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</si>
  <si>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</si>
  <si>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</si>
  <si>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</si>
  <si>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</si>
  <si>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</si>
  <si>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</si>
  <si>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</si>
  <si>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</si>
  <si>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</si>
  <si>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</si>
  <si>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</si>
  <si>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</si>
  <si>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</si>
  <si>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</si>
  <si>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</si>
  <si>
    <r>
      <t>M</t>
    </r>
    <r>
      <rPr>
        <vertAlign val="superscript"/>
        <sz val="8"/>
        <color indexed="8"/>
        <rFont val="Arial Narrow"/>
        <family val="2"/>
      </rPr>
      <t>3</t>
    </r>
  </si>
  <si>
    <t>FUNGICIDA</t>
  </si>
  <si>
    <t>Manzate wp</t>
  </si>
  <si>
    <t>RENDIMIENTO (Unidades (sacos 25kg))/ha)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</si>
</sst>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6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3" fontId="4" fillId="2" borderId="5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18" fillId="2" borderId="51" xfId="0" applyFont="1" applyFill="1" applyBorder="1"/>
    <xf numFmtId="0" fontId="18" fillId="2" borderId="51" xfId="0" applyFont="1" applyFill="1" applyBorder="1" applyAlignment="1">
      <alignment horizontal="center"/>
    </xf>
    <xf numFmtId="0" fontId="2" fillId="2" borderId="53" xfId="0" applyFont="1" applyFill="1" applyBorder="1"/>
    <xf numFmtId="0" fontId="2" fillId="2" borderId="54" xfId="0" applyFont="1" applyFill="1" applyBorder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wrapText="1"/>
    </xf>
    <xf numFmtId="14" fontId="4" fillId="2" borderId="6" xfId="0" applyNumberFormat="1" applyFont="1" applyFill="1" applyBorder="1" applyAlignment="1">
      <alignment horizontal="left" wrapText="1"/>
    </xf>
    <xf numFmtId="166" fontId="4" fillId="0" borderId="6" xfId="0" applyNumberFormat="1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3" fontId="4" fillId="9" borderId="6" xfId="0" applyNumberFormat="1" applyFont="1" applyFill="1" applyBorder="1" applyAlignment="1">
      <alignment horizontal="center" wrapText="1"/>
    </xf>
    <xf numFmtId="49" fontId="20" fillId="9" borderId="51" xfId="0" applyNumberFormat="1" applyFont="1" applyFill="1" applyBorder="1" applyAlignment="1">
      <alignment horizontal="left" vertical="center" wrapText="1"/>
    </xf>
    <xf numFmtId="0" fontId="4" fillId="9" borderId="51" xfId="0" applyFont="1" applyFill="1" applyBorder="1" applyAlignment="1">
      <alignment horizontal="center" vertical="center" wrapText="1"/>
    </xf>
    <xf numFmtId="3" fontId="4" fillId="9" borderId="51" xfId="0" applyNumberFormat="1" applyFont="1" applyFill="1" applyBorder="1" applyAlignment="1">
      <alignment horizontal="center"/>
    </xf>
    <xf numFmtId="49" fontId="20" fillId="9" borderId="51" xfId="0" applyNumberFormat="1" applyFont="1" applyFill="1" applyBorder="1" applyAlignment="1">
      <alignment horizontal="left"/>
    </xf>
    <xf numFmtId="49" fontId="4" fillId="9" borderId="51" xfId="0" applyNumberFormat="1" applyFont="1" applyFill="1" applyBorder="1" applyAlignment="1">
      <alignment horizontal="center"/>
    </xf>
    <xf numFmtId="0" fontId="4" fillId="9" borderId="51" xfId="0" applyNumberFormat="1" applyFont="1" applyFill="1" applyBorder="1" applyAlignment="1">
      <alignment horizontal="center"/>
    </xf>
    <xf numFmtId="49" fontId="4" fillId="9" borderId="51" xfId="0" applyNumberFormat="1" applyFont="1" applyFill="1" applyBorder="1" applyAlignment="1">
      <alignment horizontal="left"/>
    </xf>
    <xf numFmtId="0" fontId="4" fillId="9" borderId="51" xfId="0" applyFont="1" applyFill="1" applyBorder="1" applyAlignment="1">
      <alignment horizontal="center"/>
    </xf>
    <xf numFmtId="3" fontId="4" fillId="9" borderId="58" xfId="0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84"/>
  <sheetViews>
    <sheetView showGridLines="0" tabSelected="1" topLeftCell="B1" zoomScale="130" zoomScaleNormal="130" workbookViewId="0">
      <selection activeCell="H44" sqref="H44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3" customWidth="1"/>
    <col min="8" max="250" width="10.85546875" style="1" customWidth="1"/>
  </cols>
  <sheetData>
    <row r="1" spans="1:250" ht="15" customHeight="1" x14ac:dyDescent="0.25">
      <c r="A1" s="2"/>
      <c r="B1" s="2"/>
      <c r="C1" s="2"/>
      <c r="D1" s="2"/>
      <c r="E1" s="2"/>
      <c r="F1" s="2"/>
      <c r="G1" s="99"/>
      <c r="IP1"/>
    </row>
    <row r="2" spans="1:250" ht="15" customHeight="1" x14ac:dyDescent="0.25">
      <c r="A2" s="2"/>
      <c r="B2" s="2"/>
      <c r="C2" s="2"/>
      <c r="D2" s="2"/>
      <c r="E2" s="2"/>
      <c r="F2" s="2"/>
      <c r="G2" s="99"/>
      <c r="IP2"/>
    </row>
    <row r="3" spans="1:250" ht="15" customHeight="1" x14ac:dyDescent="0.25">
      <c r="A3" s="2"/>
      <c r="B3" s="2"/>
      <c r="C3" s="2"/>
      <c r="D3" s="2"/>
      <c r="E3" s="2"/>
      <c r="F3" s="2"/>
      <c r="G3" s="99"/>
      <c r="IP3"/>
    </row>
    <row r="4" spans="1:250" ht="15" customHeight="1" x14ac:dyDescent="0.25">
      <c r="A4" s="2"/>
      <c r="B4" s="2"/>
      <c r="C4" s="2"/>
      <c r="D4" s="2"/>
      <c r="E4" s="2"/>
      <c r="F4" s="2"/>
      <c r="G4" s="99"/>
      <c r="IP4"/>
    </row>
    <row r="5" spans="1:250" ht="15" customHeight="1" x14ac:dyDescent="0.25">
      <c r="A5" s="2"/>
      <c r="B5" s="2"/>
      <c r="C5" s="2"/>
      <c r="D5" s="2"/>
      <c r="E5" s="2"/>
      <c r="F5" s="2"/>
      <c r="G5" s="99"/>
      <c r="IP5"/>
    </row>
    <row r="6" spans="1:250" ht="15" customHeight="1" x14ac:dyDescent="0.25">
      <c r="A6" s="2"/>
      <c r="B6" s="2"/>
      <c r="C6" s="2"/>
      <c r="D6" s="2"/>
      <c r="E6" s="2"/>
      <c r="F6" s="2"/>
      <c r="G6" s="99"/>
      <c r="IP6"/>
    </row>
    <row r="7" spans="1:250" ht="15" customHeight="1" x14ac:dyDescent="0.25">
      <c r="A7" s="2"/>
      <c r="B7" s="2"/>
      <c r="C7" s="2"/>
      <c r="D7" s="2"/>
      <c r="E7" s="2"/>
      <c r="F7" s="2"/>
      <c r="G7" s="99"/>
      <c r="IP7"/>
    </row>
    <row r="8" spans="1:250" ht="15" customHeight="1" x14ac:dyDescent="0.25">
      <c r="A8" s="2"/>
      <c r="B8" s="3"/>
      <c r="C8" s="4"/>
      <c r="D8" s="2"/>
      <c r="E8" s="4"/>
      <c r="F8" s="4"/>
      <c r="G8" s="100"/>
      <c r="IP8"/>
    </row>
    <row r="9" spans="1:250" ht="23.25" customHeight="1" x14ac:dyDescent="0.25">
      <c r="A9" s="5"/>
      <c r="B9" s="6" t="s">
        <v>0</v>
      </c>
      <c r="C9" s="137" t="s">
        <v>1</v>
      </c>
      <c r="D9" s="7"/>
      <c r="E9" s="145" t="s">
        <v>93</v>
      </c>
      <c r="F9" s="146"/>
      <c r="G9" s="136">
        <v>300</v>
      </c>
      <c r="IP9"/>
    </row>
    <row r="10" spans="1:250" ht="18" customHeight="1" x14ac:dyDescent="0.25">
      <c r="A10" s="5"/>
      <c r="B10" s="8" t="s">
        <v>2</v>
      </c>
      <c r="C10" s="138" t="s">
        <v>3</v>
      </c>
      <c r="D10" s="9"/>
      <c r="E10" s="147" t="s">
        <v>4</v>
      </c>
      <c r="F10" s="148"/>
      <c r="G10" s="144">
        <v>45017</v>
      </c>
      <c r="IP10"/>
    </row>
    <row r="11" spans="1:250" ht="18" customHeight="1" x14ac:dyDescent="0.25">
      <c r="A11" s="5"/>
      <c r="B11" s="8" t="s">
        <v>5</v>
      </c>
      <c r="C11" s="139" t="s">
        <v>6</v>
      </c>
      <c r="D11" s="9"/>
      <c r="E11" s="147" t="s">
        <v>7</v>
      </c>
      <c r="F11" s="148"/>
      <c r="G11" s="101">
        <v>25000</v>
      </c>
      <c r="IP11"/>
    </row>
    <row r="12" spans="1:250" ht="11.25" customHeight="1" x14ac:dyDescent="0.25">
      <c r="A12" s="5"/>
      <c r="B12" s="8" t="s">
        <v>8</v>
      </c>
      <c r="C12" s="140" t="s">
        <v>9</v>
      </c>
      <c r="D12" s="9"/>
      <c r="E12" s="13" t="s">
        <v>10</v>
      </c>
      <c r="F12" s="14"/>
      <c r="G12" s="142">
        <f>G9*G11</f>
        <v>7500000</v>
      </c>
      <c r="IP12"/>
    </row>
    <row r="13" spans="1:250" ht="11.25" customHeight="1" x14ac:dyDescent="0.25">
      <c r="A13" s="5"/>
      <c r="B13" s="8" t="s">
        <v>11</v>
      </c>
      <c r="C13" s="138" t="s">
        <v>12</v>
      </c>
      <c r="D13" s="9"/>
      <c r="E13" s="147" t="s">
        <v>13</v>
      </c>
      <c r="F13" s="148"/>
      <c r="G13" s="11" t="s">
        <v>14</v>
      </c>
      <c r="IP13"/>
    </row>
    <row r="14" spans="1:250" ht="41.25" customHeight="1" x14ac:dyDescent="0.25">
      <c r="A14" s="5"/>
      <c r="B14" s="8" t="s">
        <v>15</v>
      </c>
      <c r="C14" s="140" t="s">
        <v>16</v>
      </c>
      <c r="D14" s="9"/>
      <c r="E14" s="147" t="s">
        <v>17</v>
      </c>
      <c r="F14" s="148"/>
      <c r="G14" s="11" t="s">
        <v>18</v>
      </c>
      <c r="IP14"/>
    </row>
    <row r="15" spans="1:250" ht="25.5" customHeight="1" x14ac:dyDescent="0.25">
      <c r="A15" s="5"/>
      <c r="B15" s="8" t="s">
        <v>19</v>
      </c>
      <c r="C15" s="141">
        <v>44742</v>
      </c>
      <c r="D15" s="9"/>
      <c r="E15" s="149" t="s">
        <v>20</v>
      </c>
      <c r="F15" s="150"/>
      <c r="G15" s="12" t="s">
        <v>21</v>
      </c>
      <c r="IP15"/>
    </row>
    <row r="16" spans="1:250" ht="12" customHeight="1" x14ac:dyDescent="0.25">
      <c r="A16" s="2"/>
      <c r="B16" s="15"/>
      <c r="C16" s="16"/>
      <c r="D16" s="17"/>
      <c r="E16" s="18"/>
      <c r="F16" s="18"/>
      <c r="G16" s="102"/>
      <c r="IP16"/>
    </row>
    <row r="17" spans="1:250" ht="12" customHeight="1" x14ac:dyDescent="0.25">
      <c r="A17" s="19"/>
      <c r="B17" s="151" t="s">
        <v>22</v>
      </c>
      <c r="C17" s="152"/>
      <c r="D17" s="152"/>
      <c r="E17" s="152"/>
      <c r="F17" s="152"/>
      <c r="G17" s="152"/>
      <c r="IP17"/>
    </row>
    <row r="18" spans="1:250" ht="12" customHeight="1" x14ac:dyDescent="0.25">
      <c r="A18" s="2"/>
      <c r="B18" s="20"/>
      <c r="C18" s="21"/>
      <c r="D18" s="21"/>
      <c r="E18" s="21"/>
      <c r="F18" s="22"/>
      <c r="G18" s="103"/>
      <c r="IP18"/>
    </row>
    <row r="19" spans="1:250" ht="12" customHeight="1" x14ac:dyDescent="0.25">
      <c r="A19" s="5"/>
      <c r="B19" s="23" t="s">
        <v>23</v>
      </c>
      <c r="C19" s="24"/>
      <c r="D19" s="25"/>
      <c r="E19" s="25"/>
      <c r="F19" s="25"/>
      <c r="G19" s="104"/>
      <c r="IP19"/>
    </row>
    <row r="20" spans="1:250" ht="24" customHeight="1" x14ac:dyDescent="0.25">
      <c r="A20" s="19"/>
      <c r="B20" s="26" t="s">
        <v>24</v>
      </c>
      <c r="C20" s="26" t="s">
        <v>25</v>
      </c>
      <c r="D20" s="26" t="s">
        <v>26</v>
      </c>
      <c r="E20" s="26" t="s">
        <v>27</v>
      </c>
      <c r="F20" s="26" t="s">
        <v>28</v>
      </c>
      <c r="G20" s="26" t="s">
        <v>29</v>
      </c>
      <c r="IP20"/>
    </row>
    <row r="21" spans="1:250" ht="12.75" customHeight="1" x14ac:dyDescent="0.25">
      <c r="A21" s="19"/>
      <c r="B21" s="10" t="s">
        <v>30</v>
      </c>
      <c r="C21" s="27" t="s">
        <v>31</v>
      </c>
      <c r="D21" s="95">
        <v>1</v>
      </c>
      <c r="E21" s="27" t="s">
        <v>32</v>
      </c>
      <c r="F21" s="158">
        <v>50000</v>
      </c>
      <c r="G21" s="127">
        <f>F21*D21</f>
        <v>50000</v>
      </c>
      <c r="IP21"/>
    </row>
    <row r="22" spans="1:250" ht="12.75" customHeight="1" x14ac:dyDescent="0.25">
      <c r="A22" s="19"/>
      <c r="B22" s="10" t="s">
        <v>33</v>
      </c>
      <c r="C22" s="27" t="s">
        <v>31</v>
      </c>
      <c r="D22" s="95">
        <v>1</v>
      </c>
      <c r="E22" s="27" t="s">
        <v>32</v>
      </c>
      <c r="F22" s="158">
        <v>50000</v>
      </c>
      <c r="G22" s="127">
        <f t="shared" ref="G22:G27" si="0">F22*D22</f>
        <v>50000</v>
      </c>
      <c r="IP22"/>
    </row>
    <row r="23" spans="1:250" ht="12.75" customHeight="1" x14ac:dyDescent="0.25">
      <c r="A23" s="19"/>
      <c r="B23" s="10" t="s">
        <v>34</v>
      </c>
      <c r="C23" s="27" t="s">
        <v>31</v>
      </c>
      <c r="D23" s="133">
        <v>3</v>
      </c>
      <c r="E23" s="27" t="s">
        <v>32</v>
      </c>
      <c r="F23" s="158">
        <v>50000</v>
      </c>
      <c r="G23" s="127">
        <f t="shared" si="0"/>
        <v>150000</v>
      </c>
      <c r="IP23"/>
    </row>
    <row r="24" spans="1:250" ht="12.75" customHeight="1" x14ac:dyDescent="0.25">
      <c r="A24" s="19"/>
      <c r="B24" s="10" t="s">
        <v>35</v>
      </c>
      <c r="C24" s="27" t="s">
        <v>31</v>
      </c>
      <c r="D24" s="95">
        <v>12</v>
      </c>
      <c r="E24" s="27" t="s">
        <v>36</v>
      </c>
      <c r="F24" s="158">
        <v>50000</v>
      </c>
      <c r="G24" s="127">
        <f t="shared" si="0"/>
        <v>600000</v>
      </c>
      <c r="IP24"/>
    </row>
    <row r="25" spans="1:250" ht="12.75" customHeight="1" x14ac:dyDescent="0.25">
      <c r="A25" s="19"/>
      <c r="B25" s="10" t="s">
        <v>37</v>
      </c>
      <c r="C25" s="27" t="s">
        <v>31</v>
      </c>
      <c r="D25" s="95">
        <v>7</v>
      </c>
      <c r="E25" s="27" t="s">
        <v>36</v>
      </c>
      <c r="F25" s="158">
        <v>50000</v>
      </c>
      <c r="G25" s="127">
        <f t="shared" si="0"/>
        <v>350000</v>
      </c>
      <c r="IP25"/>
    </row>
    <row r="26" spans="1:250" ht="12.75" customHeight="1" x14ac:dyDescent="0.25">
      <c r="A26" s="19"/>
      <c r="B26" s="10" t="s">
        <v>38</v>
      </c>
      <c r="C26" s="27" t="s">
        <v>31</v>
      </c>
      <c r="D26" s="133">
        <v>2</v>
      </c>
      <c r="E26" s="27" t="s">
        <v>36</v>
      </c>
      <c r="F26" s="158">
        <v>50000</v>
      </c>
      <c r="G26" s="127">
        <f t="shared" si="0"/>
        <v>100000</v>
      </c>
      <c r="IP26"/>
    </row>
    <row r="27" spans="1:250" ht="12.75" customHeight="1" x14ac:dyDescent="0.25">
      <c r="A27" s="19"/>
      <c r="B27" s="10" t="s">
        <v>39</v>
      </c>
      <c r="C27" s="27" t="s">
        <v>31</v>
      </c>
      <c r="D27" s="95">
        <v>15</v>
      </c>
      <c r="E27" s="27" t="s">
        <v>18</v>
      </c>
      <c r="F27" s="158">
        <v>50000</v>
      </c>
      <c r="G27" s="127">
        <f t="shared" si="0"/>
        <v>750000</v>
      </c>
      <c r="IP27"/>
    </row>
    <row r="28" spans="1:250" ht="12.75" customHeight="1" x14ac:dyDescent="0.25">
      <c r="A28" s="19"/>
      <c r="B28" s="28" t="s">
        <v>40</v>
      </c>
      <c r="C28" s="29"/>
      <c r="D28" s="29"/>
      <c r="E28" s="29"/>
      <c r="F28" s="30"/>
      <c r="G28" s="128">
        <f>G21+G22+G23+G24+G25+G26+G27</f>
        <v>2050000</v>
      </c>
      <c r="IP28"/>
    </row>
    <row r="29" spans="1:250" ht="12" customHeight="1" x14ac:dyDescent="0.25">
      <c r="A29" s="2"/>
      <c r="B29" s="20"/>
      <c r="C29" s="22"/>
      <c r="D29" s="22"/>
      <c r="E29" s="22"/>
      <c r="F29" s="31"/>
      <c r="G29" s="105"/>
      <c r="IP29"/>
    </row>
    <row r="30" spans="1:250" ht="12" customHeight="1" x14ac:dyDescent="0.25">
      <c r="A30" s="5"/>
      <c r="B30" s="32" t="s">
        <v>41</v>
      </c>
      <c r="C30" s="33"/>
      <c r="D30" s="34"/>
      <c r="E30" s="34"/>
      <c r="F30" s="35"/>
      <c r="G30" s="106"/>
      <c r="IP30"/>
    </row>
    <row r="31" spans="1:250" ht="24" customHeight="1" x14ac:dyDescent="0.25">
      <c r="A31" s="5"/>
      <c r="B31" s="36" t="s">
        <v>24</v>
      </c>
      <c r="C31" s="37" t="s">
        <v>25</v>
      </c>
      <c r="D31" s="37" t="s">
        <v>26</v>
      </c>
      <c r="E31" s="36" t="s">
        <v>42</v>
      </c>
      <c r="F31" s="37" t="s">
        <v>28</v>
      </c>
      <c r="G31" s="36" t="s">
        <v>29</v>
      </c>
      <c r="IP31"/>
    </row>
    <row r="32" spans="1:250" ht="12" customHeight="1" x14ac:dyDescent="0.25">
      <c r="A32" s="5"/>
      <c r="B32" s="38"/>
      <c r="C32" s="38"/>
      <c r="D32" s="38"/>
      <c r="E32" s="38"/>
      <c r="F32" s="38"/>
      <c r="G32" s="38"/>
      <c r="IP32"/>
    </row>
    <row r="33" spans="1:250" ht="12" customHeight="1" x14ac:dyDescent="0.25">
      <c r="A33" s="5"/>
      <c r="B33" s="39" t="s">
        <v>43</v>
      </c>
      <c r="C33" s="40"/>
      <c r="D33" s="40"/>
      <c r="E33" s="40"/>
      <c r="F33" s="41"/>
      <c r="G33" s="130"/>
      <c r="IP33"/>
    </row>
    <row r="34" spans="1:250" ht="12" customHeight="1" x14ac:dyDescent="0.25">
      <c r="A34" s="2"/>
      <c r="B34" s="42"/>
      <c r="C34" s="43"/>
      <c r="D34" s="43"/>
      <c r="E34" s="43"/>
      <c r="F34" s="44"/>
      <c r="G34" s="107"/>
      <c r="IP34"/>
    </row>
    <row r="35" spans="1:250" ht="12" customHeight="1" x14ac:dyDescent="0.25">
      <c r="A35" s="5"/>
      <c r="B35" s="32" t="s">
        <v>44</v>
      </c>
      <c r="C35" s="33"/>
      <c r="D35" s="34"/>
      <c r="E35" s="34"/>
      <c r="F35" s="35"/>
      <c r="G35" s="106"/>
      <c r="IP35"/>
    </row>
    <row r="36" spans="1:250" ht="24" customHeight="1" x14ac:dyDescent="0.25">
      <c r="A36" s="5"/>
      <c r="B36" s="45" t="s">
        <v>24</v>
      </c>
      <c r="C36" s="45" t="s">
        <v>25</v>
      </c>
      <c r="D36" s="45" t="s">
        <v>26</v>
      </c>
      <c r="E36" s="45" t="s">
        <v>27</v>
      </c>
      <c r="F36" s="46" t="s">
        <v>28</v>
      </c>
      <c r="G36" s="45" t="s">
        <v>29</v>
      </c>
      <c r="IP36"/>
    </row>
    <row r="37" spans="1:250" ht="12.75" customHeight="1" x14ac:dyDescent="0.25">
      <c r="A37" s="19"/>
      <c r="B37" s="38" t="s">
        <v>45</v>
      </c>
      <c r="C37" s="143" t="s">
        <v>46</v>
      </c>
      <c r="D37" s="38">
        <v>1</v>
      </c>
      <c r="E37" s="143" t="s">
        <v>47</v>
      </c>
      <c r="F37" s="127">
        <v>104112.54784</v>
      </c>
      <c r="G37" s="127">
        <f t="shared" ref="G37" si="1">F37*D37</f>
        <v>104112.54784</v>
      </c>
      <c r="IP37"/>
    </row>
    <row r="38" spans="1:250" ht="12.75" customHeight="1" x14ac:dyDescent="0.25">
      <c r="A38" s="5"/>
      <c r="B38" s="47" t="s">
        <v>48</v>
      </c>
      <c r="C38" s="48"/>
      <c r="D38" s="48"/>
      <c r="E38" s="48"/>
      <c r="F38" s="48"/>
      <c r="G38" s="129"/>
      <c r="IP38"/>
    </row>
    <row r="39" spans="1:250" ht="12" customHeight="1" x14ac:dyDescent="0.25">
      <c r="A39" s="2"/>
      <c r="B39" s="42"/>
      <c r="C39" s="43"/>
      <c r="D39" s="43"/>
      <c r="E39" s="43"/>
      <c r="F39" s="44"/>
      <c r="G39" s="107"/>
      <c r="IP39"/>
    </row>
    <row r="40" spans="1:250" ht="12" customHeight="1" x14ac:dyDescent="0.25">
      <c r="A40" s="5"/>
      <c r="B40" s="32" t="s">
        <v>49</v>
      </c>
      <c r="C40" s="33"/>
      <c r="D40" s="34"/>
      <c r="E40" s="34"/>
      <c r="F40" s="35"/>
      <c r="G40" s="106"/>
      <c r="IP40"/>
    </row>
    <row r="41" spans="1:250" ht="24" customHeight="1" x14ac:dyDescent="0.25">
      <c r="A41" s="5"/>
      <c r="B41" s="97" t="s">
        <v>50</v>
      </c>
      <c r="C41" s="97" t="s">
        <v>51</v>
      </c>
      <c r="D41" s="97" t="s">
        <v>52</v>
      </c>
      <c r="E41" s="97" t="s">
        <v>27</v>
      </c>
      <c r="F41" s="97" t="s">
        <v>28</v>
      </c>
      <c r="G41" s="108" t="s">
        <v>29</v>
      </c>
      <c r="IP41"/>
    </row>
    <row r="42" spans="1:250" ht="12.75" customHeight="1" x14ac:dyDescent="0.25">
      <c r="A42" s="59"/>
      <c r="B42" s="159" t="s">
        <v>53</v>
      </c>
      <c r="C42" s="160"/>
      <c r="D42" s="161"/>
      <c r="E42" s="160"/>
      <c r="F42" s="160"/>
      <c r="G42" s="161"/>
      <c r="IP42"/>
    </row>
    <row r="43" spans="1:250" ht="12.75" customHeight="1" x14ac:dyDescent="0.25">
      <c r="A43" s="59"/>
      <c r="B43" s="162" t="s">
        <v>54</v>
      </c>
      <c r="C43" s="163" t="s">
        <v>55</v>
      </c>
      <c r="D43" s="164">
        <v>50</v>
      </c>
      <c r="E43" s="163" t="s">
        <v>32</v>
      </c>
      <c r="F43" s="161">
        <v>8000</v>
      </c>
      <c r="G43" s="158">
        <f t="shared" ref="G43" si="2">F43*D43</f>
        <v>400000</v>
      </c>
      <c r="IP43"/>
    </row>
    <row r="44" spans="1:250" ht="12.75" customHeight="1" x14ac:dyDescent="0.25">
      <c r="A44" s="59"/>
      <c r="B44" s="165" t="s">
        <v>56</v>
      </c>
      <c r="C44" s="166"/>
      <c r="D44" s="166"/>
      <c r="E44" s="166"/>
      <c r="F44" s="161"/>
      <c r="G44" s="161"/>
      <c r="IP44"/>
    </row>
    <row r="45" spans="1:250" ht="12.75" customHeight="1" x14ac:dyDescent="0.25">
      <c r="A45" s="59"/>
      <c r="B45" s="165" t="s">
        <v>57</v>
      </c>
      <c r="C45" s="163" t="s">
        <v>90</v>
      </c>
      <c r="D45" s="164">
        <v>18</v>
      </c>
      <c r="E45" s="163" t="s">
        <v>32</v>
      </c>
      <c r="F45" s="161">
        <v>80000</v>
      </c>
      <c r="G45" s="167">
        <f>F45*D45</f>
        <v>1440000</v>
      </c>
      <c r="IP45"/>
    </row>
    <row r="46" spans="1:250" ht="13.5" customHeight="1" x14ac:dyDescent="0.25">
      <c r="A46" s="59"/>
      <c r="B46" s="165" t="s">
        <v>91</v>
      </c>
      <c r="C46" s="163"/>
      <c r="D46" s="164"/>
      <c r="E46" s="163"/>
      <c r="F46" s="161"/>
      <c r="G46" s="167">
        <f t="shared" ref="G46:G47" si="3">F46*D46</f>
        <v>0</v>
      </c>
      <c r="IP46"/>
    </row>
    <row r="47" spans="1:250" ht="12" customHeight="1" x14ac:dyDescent="0.25">
      <c r="A47" s="2"/>
      <c r="B47" s="165" t="s">
        <v>92</v>
      </c>
      <c r="C47" s="163" t="s">
        <v>55</v>
      </c>
      <c r="D47" s="164">
        <v>2</v>
      </c>
      <c r="E47" s="163"/>
      <c r="F47" s="161">
        <v>7600</v>
      </c>
      <c r="G47" s="167">
        <f t="shared" si="3"/>
        <v>15200</v>
      </c>
      <c r="IP47"/>
    </row>
    <row r="48" spans="1:250" ht="12" customHeight="1" x14ac:dyDescent="0.25">
      <c r="A48" s="5"/>
      <c r="B48" s="123" t="s">
        <v>58</v>
      </c>
      <c r="C48" s="124"/>
      <c r="D48" s="124"/>
      <c r="E48" s="124"/>
      <c r="F48" s="125"/>
      <c r="G48" s="131">
        <f>SUM(G42:G47)</f>
        <v>1855200</v>
      </c>
      <c r="IP48"/>
    </row>
    <row r="49" spans="1:250" ht="24" customHeight="1" x14ac:dyDescent="0.25">
      <c r="A49" s="5"/>
      <c r="B49" s="118"/>
      <c r="C49" s="119"/>
      <c r="D49" s="119"/>
      <c r="E49" s="120"/>
      <c r="F49" s="121"/>
      <c r="G49" s="122"/>
      <c r="IP49"/>
    </row>
    <row r="50" spans="1:250" ht="16.5" customHeight="1" x14ac:dyDescent="0.25">
      <c r="A50" s="59"/>
      <c r="B50" s="32" t="s">
        <v>59</v>
      </c>
      <c r="C50" s="33"/>
      <c r="D50" s="34"/>
      <c r="E50" s="34"/>
      <c r="F50" s="35"/>
      <c r="G50" s="106"/>
      <c r="IP50"/>
    </row>
    <row r="51" spans="1:250" ht="13.5" customHeight="1" x14ac:dyDescent="0.25">
      <c r="A51" s="5"/>
      <c r="B51" s="115" t="s">
        <v>60</v>
      </c>
      <c r="C51" s="97" t="s">
        <v>51</v>
      </c>
      <c r="D51" s="97" t="s">
        <v>52</v>
      </c>
      <c r="E51" s="115" t="s">
        <v>27</v>
      </c>
      <c r="F51" s="97" t="s">
        <v>28</v>
      </c>
      <c r="G51" s="115" t="s">
        <v>29</v>
      </c>
      <c r="IP51"/>
    </row>
    <row r="52" spans="1:250" ht="12" customHeight="1" x14ac:dyDescent="0.25">
      <c r="A52" s="2"/>
      <c r="B52" s="116" t="s">
        <v>61</v>
      </c>
      <c r="C52" s="117" t="s">
        <v>62</v>
      </c>
      <c r="D52" s="117">
        <v>1</v>
      </c>
      <c r="E52" s="96" t="s">
        <v>18</v>
      </c>
      <c r="F52" s="98">
        <v>130506</v>
      </c>
      <c r="G52" s="127">
        <f t="shared" ref="G52" si="4">F52*D52</f>
        <v>130506</v>
      </c>
      <c r="IP52"/>
    </row>
    <row r="53" spans="1:250" ht="12" customHeight="1" x14ac:dyDescent="0.25">
      <c r="A53" s="59"/>
      <c r="B53" s="49" t="s">
        <v>63</v>
      </c>
      <c r="C53" s="50"/>
      <c r="D53" s="50"/>
      <c r="E53" s="114"/>
      <c r="F53" s="51"/>
      <c r="G53" s="132">
        <f>SUM(G52)</f>
        <v>130506</v>
      </c>
      <c r="IP53"/>
    </row>
    <row r="54" spans="1:250" ht="12" customHeight="1" x14ac:dyDescent="0.25">
      <c r="A54" s="59"/>
      <c r="B54" s="62"/>
      <c r="C54" s="62"/>
      <c r="D54" s="62"/>
      <c r="E54" s="62"/>
      <c r="F54" s="63"/>
      <c r="G54" s="109"/>
      <c r="IP54"/>
    </row>
    <row r="55" spans="1:250" ht="12" customHeight="1" x14ac:dyDescent="0.25">
      <c r="A55" s="59"/>
      <c r="B55" s="64" t="s">
        <v>64</v>
      </c>
      <c r="C55" s="65"/>
      <c r="D55" s="65"/>
      <c r="E55" s="65"/>
      <c r="F55" s="65"/>
      <c r="G55" s="66">
        <f>G28+G33+G38+G48+G53</f>
        <v>4035706</v>
      </c>
      <c r="IP55"/>
    </row>
    <row r="56" spans="1:250" ht="12" customHeight="1" x14ac:dyDescent="0.25">
      <c r="A56" s="59"/>
      <c r="B56" s="67" t="s">
        <v>65</v>
      </c>
      <c r="C56" s="53"/>
      <c r="D56" s="53"/>
      <c r="E56" s="53"/>
      <c r="F56" s="53"/>
      <c r="G56" s="68">
        <f>G55*0.05</f>
        <v>201785.30000000002</v>
      </c>
      <c r="IP56"/>
    </row>
    <row r="57" spans="1:250" ht="12" customHeight="1" x14ac:dyDescent="0.25">
      <c r="A57" s="59"/>
      <c r="B57" s="69" t="s">
        <v>66</v>
      </c>
      <c r="C57" s="52"/>
      <c r="D57" s="52"/>
      <c r="E57" s="52"/>
      <c r="F57" s="52"/>
      <c r="G57" s="70">
        <f>G56+G55</f>
        <v>4237491.3</v>
      </c>
      <c r="IP57"/>
    </row>
    <row r="58" spans="1:250" ht="12" customHeight="1" x14ac:dyDescent="0.25">
      <c r="A58" s="59"/>
      <c r="B58" s="67" t="s">
        <v>67</v>
      </c>
      <c r="C58" s="53"/>
      <c r="D58" s="53"/>
      <c r="E58" s="53"/>
      <c r="F58" s="53"/>
      <c r="G58" s="68">
        <f>G12</f>
        <v>7500000</v>
      </c>
      <c r="IP58"/>
    </row>
    <row r="59" spans="1:250" ht="12.75" customHeight="1" x14ac:dyDescent="0.25">
      <c r="A59" s="59"/>
      <c r="B59" s="71" t="s">
        <v>68</v>
      </c>
      <c r="C59" s="72"/>
      <c r="D59" s="72"/>
      <c r="E59" s="72"/>
      <c r="F59" s="72"/>
      <c r="G59" s="66">
        <f>G58-G57</f>
        <v>3262508.7</v>
      </c>
      <c r="IP59"/>
    </row>
    <row r="60" spans="1:250" ht="12" customHeight="1" x14ac:dyDescent="0.25">
      <c r="A60" s="59"/>
      <c r="B60" s="60" t="s">
        <v>69</v>
      </c>
      <c r="C60" s="61"/>
      <c r="D60" s="61"/>
      <c r="E60" s="61"/>
      <c r="F60" s="61"/>
      <c r="G60" s="110"/>
      <c r="IP60"/>
    </row>
    <row r="61" spans="1:250" ht="12" customHeight="1" thickBot="1" x14ac:dyDescent="0.3">
      <c r="A61" s="59"/>
      <c r="B61" s="73"/>
      <c r="C61" s="61"/>
      <c r="D61" s="61"/>
      <c r="E61" s="61"/>
      <c r="F61" s="61"/>
      <c r="G61" s="110"/>
      <c r="IP61"/>
    </row>
    <row r="62" spans="1:250" ht="12" customHeight="1" x14ac:dyDescent="0.25">
      <c r="A62" s="59"/>
      <c r="B62" s="84" t="s">
        <v>70</v>
      </c>
      <c r="C62" s="85"/>
      <c r="D62" s="85"/>
      <c r="E62" s="85"/>
      <c r="F62" s="86"/>
      <c r="G62" s="110"/>
      <c r="IP62"/>
    </row>
    <row r="63" spans="1:250" ht="12" customHeight="1" x14ac:dyDescent="0.25">
      <c r="A63" s="59"/>
      <c r="B63" s="87" t="s">
        <v>71</v>
      </c>
      <c r="C63" s="58"/>
      <c r="D63" s="58"/>
      <c r="E63" s="58"/>
      <c r="F63" s="88"/>
      <c r="G63" s="110"/>
      <c r="IP63"/>
    </row>
    <row r="64" spans="1:250" ht="12" customHeight="1" x14ac:dyDescent="0.25">
      <c r="A64" s="59"/>
      <c r="B64" s="87" t="s">
        <v>72</v>
      </c>
      <c r="C64" s="58"/>
      <c r="D64" s="58"/>
      <c r="E64" s="58"/>
      <c r="F64" s="88"/>
      <c r="G64" s="110"/>
      <c r="IP64"/>
    </row>
    <row r="65" spans="1:250" ht="12" customHeight="1" x14ac:dyDescent="0.25">
      <c r="A65" s="59"/>
      <c r="B65" s="87" t="s">
        <v>73</v>
      </c>
      <c r="C65" s="58"/>
      <c r="D65" s="58"/>
      <c r="E65" s="58"/>
      <c r="F65" s="88"/>
      <c r="G65" s="110"/>
      <c r="IP65"/>
    </row>
    <row r="66" spans="1:250" ht="12.75" customHeight="1" x14ac:dyDescent="0.25">
      <c r="A66" s="59"/>
      <c r="B66" s="87" t="s">
        <v>74</v>
      </c>
      <c r="C66" s="58"/>
      <c r="D66" s="58"/>
      <c r="E66" s="58"/>
      <c r="F66" s="88"/>
      <c r="G66" s="110"/>
      <c r="IP66"/>
    </row>
    <row r="67" spans="1:250" ht="12.75" customHeight="1" x14ac:dyDescent="0.25">
      <c r="A67" s="59"/>
      <c r="B67" s="87" t="s">
        <v>75</v>
      </c>
      <c r="C67" s="58"/>
      <c r="D67" s="58"/>
      <c r="E67" s="58"/>
      <c r="F67" s="88"/>
      <c r="G67" s="110"/>
      <c r="IP67"/>
    </row>
    <row r="68" spans="1:250" ht="15" customHeight="1" thickBot="1" x14ac:dyDescent="0.3">
      <c r="A68" s="59"/>
      <c r="B68" s="89" t="s">
        <v>76</v>
      </c>
      <c r="C68" s="90"/>
      <c r="D68" s="90"/>
      <c r="E68" s="90"/>
      <c r="F68" s="91"/>
      <c r="G68" s="110"/>
      <c r="IP68"/>
    </row>
    <row r="69" spans="1:250" ht="12" customHeight="1" x14ac:dyDescent="0.25">
      <c r="A69" s="59"/>
      <c r="B69" s="82"/>
      <c r="C69" s="58"/>
      <c r="D69" s="58"/>
      <c r="E69" s="58"/>
      <c r="F69" s="58"/>
      <c r="G69" s="110"/>
      <c r="IP69"/>
    </row>
    <row r="70" spans="1:250" ht="12" customHeight="1" thickBot="1" x14ac:dyDescent="0.3">
      <c r="A70" s="59"/>
      <c r="B70" s="156" t="s">
        <v>77</v>
      </c>
      <c r="C70" s="157"/>
      <c r="D70" s="81"/>
      <c r="E70" s="54"/>
      <c r="F70" s="54"/>
      <c r="G70" s="110"/>
      <c r="IP70"/>
    </row>
    <row r="71" spans="1:250" ht="12" customHeight="1" x14ac:dyDescent="0.25">
      <c r="A71" s="59"/>
      <c r="B71" s="75" t="s">
        <v>60</v>
      </c>
      <c r="C71" s="134" t="s">
        <v>78</v>
      </c>
      <c r="D71" s="135" t="s">
        <v>79</v>
      </c>
      <c r="E71" s="54"/>
      <c r="F71" s="54"/>
      <c r="G71" s="110"/>
      <c r="IP71"/>
    </row>
    <row r="72" spans="1:250" ht="12" customHeight="1" x14ac:dyDescent="0.25">
      <c r="A72" s="59"/>
      <c r="B72" s="76" t="s">
        <v>80</v>
      </c>
      <c r="C72" s="55">
        <f>G28</f>
        <v>2050000</v>
      </c>
      <c r="D72" s="77">
        <f>(C72/C78)</f>
        <v>0.4837768044503124</v>
      </c>
      <c r="E72" s="54"/>
      <c r="F72" s="54"/>
      <c r="G72" s="110"/>
    </row>
    <row r="73" spans="1:250" ht="12" customHeight="1" x14ac:dyDescent="0.25">
      <c r="A73" s="59"/>
      <c r="B73" s="76" t="s">
        <v>81</v>
      </c>
      <c r="C73" s="55">
        <f>G33</f>
        <v>0</v>
      </c>
      <c r="D73" s="77">
        <v>0</v>
      </c>
      <c r="E73" s="54"/>
      <c r="F73" s="54"/>
      <c r="G73" s="110"/>
    </row>
    <row r="74" spans="1:250" ht="12" customHeight="1" x14ac:dyDescent="0.25">
      <c r="A74" s="59"/>
      <c r="B74" s="76" t="s">
        <v>82</v>
      </c>
      <c r="C74" s="55">
        <f>G38</f>
        <v>0</v>
      </c>
      <c r="D74" s="77">
        <f>(C74/C78)</f>
        <v>0</v>
      </c>
      <c r="E74" s="54"/>
      <c r="F74" s="54"/>
      <c r="G74" s="110"/>
    </row>
    <row r="75" spans="1:250" ht="12" customHeight="1" x14ac:dyDescent="0.25">
      <c r="A75" s="59"/>
      <c r="B75" s="76" t="s">
        <v>50</v>
      </c>
      <c r="C75" s="55">
        <f>G48</f>
        <v>1855200</v>
      </c>
      <c r="D75" s="77">
        <f>(C75/C78)</f>
        <v>0.43780620859327785</v>
      </c>
      <c r="E75" s="54"/>
      <c r="F75" s="54"/>
      <c r="G75" s="110"/>
    </row>
    <row r="76" spans="1:250" ht="12.75" customHeight="1" x14ac:dyDescent="0.25">
      <c r="A76" s="59"/>
      <c r="B76" s="76" t="s">
        <v>83</v>
      </c>
      <c r="C76" s="56">
        <f>G53</f>
        <v>130506</v>
      </c>
      <c r="D76" s="77">
        <f>(C76/C78)</f>
        <v>3.079793933736218E-2</v>
      </c>
      <c r="E76" s="57"/>
      <c r="F76" s="57"/>
      <c r="G76" s="110"/>
    </row>
    <row r="77" spans="1:250" ht="12" customHeight="1" x14ac:dyDescent="0.25">
      <c r="A77" s="59"/>
      <c r="B77" s="76" t="s">
        <v>84</v>
      </c>
      <c r="C77" s="56">
        <f>G56</f>
        <v>201785.30000000002</v>
      </c>
      <c r="D77" s="77">
        <f>(C77/C78)</f>
        <v>4.7619047619047623E-2</v>
      </c>
      <c r="E77" s="57"/>
      <c r="F77" s="57"/>
      <c r="G77" s="110"/>
    </row>
    <row r="78" spans="1:250" ht="12.75" customHeight="1" thickBot="1" x14ac:dyDescent="0.3">
      <c r="A78" s="59"/>
      <c r="B78" s="78" t="s">
        <v>85</v>
      </c>
      <c r="C78" s="79">
        <f>SUM(C72:C77)</f>
        <v>4237491.3</v>
      </c>
      <c r="D78" s="80">
        <f>SUM(D72:D77)</f>
        <v>1</v>
      </c>
      <c r="E78" s="57"/>
      <c r="F78" s="57"/>
      <c r="G78" s="110"/>
    </row>
    <row r="79" spans="1:250" ht="12" customHeight="1" x14ac:dyDescent="0.25">
      <c r="A79" s="59"/>
      <c r="B79" s="73"/>
      <c r="C79" s="61"/>
      <c r="D79" s="61"/>
      <c r="E79" s="61"/>
      <c r="F79" s="61"/>
      <c r="G79" s="110"/>
    </row>
    <row r="80" spans="1:250" ht="12" customHeight="1" thickBot="1" x14ac:dyDescent="0.3">
      <c r="A80" s="59"/>
      <c r="B80" s="74"/>
      <c r="C80" s="61"/>
      <c r="D80" s="61"/>
      <c r="E80" s="61"/>
      <c r="F80" s="61"/>
      <c r="G80" s="110"/>
    </row>
    <row r="81" spans="1:7" ht="12.75" customHeight="1" thickBot="1" x14ac:dyDescent="0.3">
      <c r="A81" s="59"/>
      <c r="B81" s="153" t="s">
        <v>86</v>
      </c>
      <c r="C81" s="154"/>
      <c r="D81" s="154"/>
      <c r="E81" s="155"/>
      <c r="F81" s="57"/>
      <c r="G81" s="110"/>
    </row>
    <row r="82" spans="1:7" ht="15.6" customHeight="1" x14ac:dyDescent="0.25">
      <c r="A82" s="59"/>
      <c r="B82" s="93" t="s">
        <v>87</v>
      </c>
      <c r="C82" s="126">
        <v>200</v>
      </c>
      <c r="D82" s="126">
        <f>G9</f>
        <v>300</v>
      </c>
      <c r="E82" s="126">
        <v>400</v>
      </c>
      <c r="F82" s="92"/>
      <c r="G82" s="111"/>
    </row>
    <row r="83" spans="1:7" ht="11.25" customHeight="1" thickBot="1" x14ac:dyDescent="0.3">
      <c r="B83" s="78" t="s">
        <v>88</v>
      </c>
      <c r="C83" s="79">
        <f>(G57/C82)</f>
        <v>21187.4565</v>
      </c>
      <c r="D83" s="79">
        <f>(G57/D82)</f>
        <v>14124.971</v>
      </c>
      <c r="E83" s="94">
        <f>(G57/E82)</f>
        <v>10593.72825</v>
      </c>
      <c r="F83" s="92"/>
      <c r="G83" s="111"/>
    </row>
    <row r="84" spans="1:7" ht="11.25" customHeight="1" x14ac:dyDescent="0.25">
      <c r="B84" s="83" t="s">
        <v>89</v>
      </c>
      <c r="C84" s="58"/>
      <c r="D84" s="58"/>
      <c r="E84" s="58"/>
      <c r="F84" s="58"/>
      <c r="G84" s="112"/>
    </row>
  </sheetData>
  <mergeCells count="9">
    <mergeCell ref="E9:F9"/>
    <mergeCell ref="E14:F14"/>
    <mergeCell ref="E15:F15"/>
    <mergeCell ref="B17:G17"/>
    <mergeCell ref="B81:E81"/>
    <mergeCell ref="B70:C70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Habas Rio Grande Socaire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Langenbach Lillo Rodrigo Alejandro</cp:lastModifiedBy>
  <cp:revision/>
  <dcterms:created xsi:type="dcterms:W3CDTF">2020-11-27T12:49:26Z</dcterms:created>
  <dcterms:modified xsi:type="dcterms:W3CDTF">2023-03-31T18:13:07Z</dcterms:modified>
  <cp:category/>
  <cp:contentStatus/>
</cp:coreProperties>
</file>