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zuniga\Desktop\00 - CREDITOS\00 - CRÉDITOS 2023\00 - fichas técnicas 2023\01 - FORMATO CORREGIDO\Visadas\"/>
    </mc:Choice>
  </mc:AlternateContent>
  <bookViews>
    <workbookView xWindow="-120" yWindow="-120" windowWidth="29040" windowHeight="15840"/>
  </bookViews>
  <sheets>
    <sheet name="HABA" sheetId="1" r:id="rId1"/>
  </sheets>
  <definedNames>
    <definedName name="_xlnm.Print_Area" localSheetId="0">HABA!$A$1:$F$90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7" i="1" l="1"/>
  <c r="F58" i="1"/>
  <c r="F59" i="1"/>
  <c r="F45" i="1"/>
  <c r="F47" i="1"/>
  <c r="F49" i="1"/>
  <c r="F50" i="1"/>
  <c r="F52" i="1"/>
  <c r="F34" i="1"/>
  <c r="F35" i="1"/>
  <c r="F36" i="1"/>
  <c r="F37" i="1"/>
  <c r="F38" i="1"/>
  <c r="F39" i="1"/>
  <c r="F20" i="1"/>
  <c r="F21" i="1"/>
  <c r="F22" i="1"/>
  <c r="F23" i="1"/>
  <c r="F24" i="1"/>
  <c r="F30" i="1"/>
  <c r="B80" i="1" s="1"/>
  <c r="F11" i="1"/>
  <c r="F65" i="1" s="1"/>
  <c r="F60" i="1" l="1"/>
  <c r="F40" i="1"/>
  <c r="B81" i="1" s="1"/>
  <c r="F53" i="1"/>
  <c r="B82" i="1" s="1"/>
  <c r="F25" i="1"/>
  <c r="B79" i="1" s="1"/>
  <c r="B83" i="1" l="1"/>
  <c r="F62" i="1"/>
  <c r="F63" i="1"/>
  <c r="F64" i="1" s="1"/>
  <c r="B84" i="1" l="1"/>
  <c r="B85" i="1" s="1"/>
  <c r="C89" i="1"/>
  <c r="B89" i="1"/>
  <c r="D89" i="1"/>
  <c r="F66" i="1"/>
  <c r="C83" i="1" l="1"/>
  <c r="C82" i="1"/>
  <c r="C81" i="1"/>
  <c r="C79" i="1"/>
  <c r="C84" i="1"/>
  <c r="C85" i="1" l="1"/>
</calcChain>
</file>

<file path=xl/sharedStrings.xml><?xml version="1.0" encoding="utf-8"?>
<sst xmlns="http://schemas.openxmlformats.org/spreadsheetml/2006/main" count="154" uniqueCount="112">
  <si>
    <t>RUBRO O CULTIVO</t>
  </si>
  <si>
    <t>Haba</t>
  </si>
  <si>
    <t>VARIEDAD</t>
  </si>
  <si>
    <t>FECHA ESTIMADA  PRECIO VENTA</t>
  </si>
  <si>
    <t>Septiembre - Octubre</t>
  </si>
  <si>
    <t>NIVEL TECNOLÓGICO</t>
  </si>
  <si>
    <t>Medio</t>
  </si>
  <si>
    <t>REGIÓN</t>
  </si>
  <si>
    <t>Ñuble</t>
  </si>
  <si>
    <t>INGRESO ESPERADO, con IVA ($)</t>
  </si>
  <si>
    <t>AGENCIA DE ÁREA</t>
  </si>
  <si>
    <t>Chillán</t>
  </si>
  <si>
    <t>DESTINO PRODUCCION</t>
  </si>
  <si>
    <t>Mercado local</t>
  </si>
  <si>
    <t>COMUNA/LOCALIDAD</t>
  </si>
  <si>
    <t>Todas las comunas del área</t>
  </si>
  <si>
    <t>FECHA DE COSECHA</t>
  </si>
  <si>
    <t>FECHA PRECIO INSUMOS</t>
  </si>
  <si>
    <t>CONTINGENCIA</t>
  </si>
  <si>
    <t>No hay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</si>
  <si>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</si>
  <si>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</si>
  <si>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</si>
  <si>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</si>
  <si>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</si>
  <si>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</si>
  <si>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</si>
  <si>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</si>
  <si>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Siembra</t>
  </si>
  <si>
    <t>jh</t>
  </si>
  <si>
    <t>Ab</t>
  </si>
  <si>
    <t>Riego</t>
  </si>
  <si>
    <t>Abr - Jun</t>
  </si>
  <si>
    <t>Aplicación fertilizantes</t>
  </si>
  <si>
    <t xml:space="preserve">Abr </t>
  </si>
  <si>
    <t>Aplicación agroquímicos</t>
  </si>
  <si>
    <t>May - Jun</t>
  </si>
  <si>
    <t>Cosecha</t>
  </si>
  <si>
    <t>kg</t>
  </si>
  <si>
    <t>Sept - Oct</t>
  </si>
  <si>
    <t>JORNADAS ANIMAL</t>
  </si>
  <si>
    <t>n/a</t>
  </si>
  <si>
    <t>Subtotal Jornadas Animal</t>
  </si>
  <si>
    <t>MAQUINARIA</t>
  </si>
  <si>
    <t>Aradura</t>
  </si>
  <si>
    <t>May</t>
  </si>
  <si>
    <t>Rastraje</t>
  </si>
  <si>
    <t>Melgadura y aplicación de fertilizantes</t>
  </si>
  <si>
    <t>Acequiadura</t>
  </si>
  <si>
    <t>May - Jul</t>
  </si>
  <si>
    <t>Cultivo y aporca</t>
  </si>
  <si>
    <t xml:space="preserve">Jun </t>
  </si>
  <si>
    <t>Aplicación de pesticidas</t>
  </si>
  <si>
    <t>Subtotal Costo Maquinaria</t>
  </si>
  <si>
    <t>INSUMOS</t>
  </si>
  <si>
    <t>Insumos</t>
  </si>
  <si>
    <t>Unidad (Kg/l/u)</t>
  </si>
  <si>
    <t xml:space="preserve">SEMILLA </t>
  </si>
  <si>
    <t xml:space="preserve">Semilla </t>
  </si>
  <si>
    <t>FERTILIZANTES</t>
  </si>
  <si>
    <t>FUNGICIDAS</t>
  </si>
  <si>
    <t>Polyben</t>
  </si>
  <si>
    <t xml:space="preserve">Jul </t>
  </si>
  <si>
    <t>Mancozeb 800wp</t>
  </si>
  <si>
    <t>HERBICIDAS</t>
  </si>
  <si>
    <t>Basagran 480</t>
  </si>
  <si>
    <t>lt</t>
  </si>
  <si>
    <t>Subtotal Insumos</t>
  </si>
  <si>
    <t>OTROS</t>
  </si>
  <si>
    <t>Item</t>
  </si>
  <si>
    <t xml:space="preserve">unidad </t>
  </si>
  <si>
    <t xml:space="preserve">Sept - Oct </t>
  </si>
  <si>
    <t>Saco</t>
  </si>
  <si>
    <t>unidad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</si>
  <si>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</si>
  <si>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</si>
  <si>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</si>
  <si>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</si>
  <si>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</si>
  <si>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</si>
  <si>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</si>
  <si>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</si>
  <si>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</si>
  <si>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</si>
  <si>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</si>
  <si>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</si>
  <si>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</si>
  <si>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</si>
  <si>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</si>
  <si>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</si>
  <si>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</si>
  <si>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</si>
  <si>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IVA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</si>
  <si>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</si>
  <si>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</si>
  <si>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</si>
  <si>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</si>
  <si>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</si>
  <si>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</si>
  <si>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jm</t>
  </si>
  <si>
    <t>RENDIMIENTO (Kg/Há)</t>
  </si>
  <si>
    <t>PRECIO ESPERADO ($/Kg)</t>
  </si>
  <si>
    <t>Flete</t>
  </si>
  <si>
    <t>Super Agua Dulce</t>
  </si>
  <si>
    <t>Mezcla Hortalicera (6-25-20)</t>
  </si>
  <si>
    <t>Rendimiento (Kg/Há)</t>
  </si>
  <si>
    <t>Costo unitario ($/Kg) (*)</t>
  </si>
  <si>
    <t>Jun - Jul</t>
  </si>
  <si>
    <t>$/Há</t>
  </si>
  <si>
    <t>ESCENARIOS COSTO UNITARIO  ($/Kg)</t>
  </si>
  <si>
    <t>Cantidad / Há</t>
  </si>
  <si>
    <t>Subtotal Mano de Obra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</si>
</sst>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_ ;_ * \-#,##0_ ;_ * &quot;-&quot;_ ;_ @_ "/>
    <numFmt numFmtId="165" formatCode="&quot; &quot;* #,##0&quot;   &quot;;&quot;-&quot;* #,##0&quot;   &quot;;&quot; &quot;* &quot;-&quot;??&quot;   &quot;"/>
    <numFmt numFmtId="166" formatCode="[$$-340A]#,##0"/>
    <numFmt numFmtId="167" formatCode="[$$-340A]#,##0;[$$-340A]\-#,##0"/>
  </numFmts>
  <fonts count="11" x14ac:knownFonts="1">
    <font>
      <sz val="11"/>
      <color indexed="8"/>
      <name val="Calibri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color indexed="15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11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10"/>
      </right>
      <top/>
      <bottom style="thin">
        <color indexed="8"/>
      </bottom>
      <diagonal/>
    </border>
    <border>
      <left/>
      <right/>
      <top style="thin">
        <color indexed="11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/>
      <top style="thin">
        <color indexed="8"/>
      </top>
      <bottom style="thin">
        <color indexed="11"/>
      </bottom>
      <diagonal/>
    </border>
    <border>
      <left/>
      <right/>
      <top style="thin">
        <color indexed="8"/>
      </top>
      <bottom style="thin">
        <color indexed="11"/>
      </bottom>
      <diagonal/>
    </border>
    <border>
      <left/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0"/>
      </right>
      <top/>
      <bottom style="thin">
        <color indexed="11"/>
      </bottom>
      <diagonal/>
    </border>
    <border>
      <left/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/>
      <top style="thin">
        <color indexed="64"/>
      </top>
      <bottom style="thin">
        <color indexed="11"/>
      </bottom>
      <diagonal/>
    </border>
    <border>
      <left/>
      <right/>
      <top style="thin">
        <color indexed="64"/>
      </top>
      <bottom style="thin">
        <color indexed="11"/>
      </bottom>
      <diagonal/>
    </border>
    <border>
      <left/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/>
      <top style="thin">
        <color indexed="11"/>
      </top>
      <bottom style="thin">
        <color indexed="11"/>
      </bottom>
      <diagonal/>
    </border>
    <border>
      <left style="thin">
        <color indexed="64"/>
      </left>
      <right/>
      <top style="thin">
        <color indexed="11"/>
      </top>
      <bottom style="thin">
        <color indexed="64"/>
      </bottom>
      <diagonal/>
    </border>
    <border>
      <left/>
      <right/>
      <top style="thin">
        <color indexed="11"/>
      </top>
      <bottom style="thin">
        <color indexed="64"/>
      </bottom>
      <diagonal/>
    </border>
    <border>
      <left/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164" fontId="10" fillId="0" borderId="0" applyFont="0" applyFill="0" applyBorder="0" applyAlignment="0" applyProtection="0"/>
  </cellStyleXfs>
  <cellXfs count="137">
    <xf numFmtId="0" fontId="0" fillId="0" borderId="0" xfId="0"/>
    <xf numFmtId="0" fontId="1" fillId="2" borderId="8" xfId="0" applyFont="1" applyFill="1" applyBorder="1" applyAlignment="1">
      <alignment horizontal="justify" vertical="center" wrapText="1"/>
    </xf>
    <xf numFmtId="49" fontId="2" fillId="3" borderId="5" xfId="0" applyNumberFormat="1" applyFont="1" applyFill="1" applyBorder="1" applyAlignment="1">
      <alignment horizontal="center" vertical="center" wrapText="1"/>
    </xf>
    <xf numFmtId="49" fontId="2" fillId="3" borderId="45" xfId="0" applyNumberFormat="1" applyFont="1" applyFill="1" applyBorder="1" applyAlignment="1">
      <alignment horizontal="center" vertical="center" wrapText="1"/>
    </xf>
    <xf numFmtId="49" fontId="2" fillId="3" borderId="1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1" fillId="0" borderId="0" xfId="0" applyNumberFormat="1" applyFont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1" fillId="2" borderId="2" xfId="0" applyFont="1" applyFill="1" applyBorder="1" applyAlignment="1">
      <alignment horizontal="justify" vertical="center" wrapText="1"/>
    </xf>
    <xf numFmtId="0" fontId="1" fillId="2" borderId="3" xfId="0" applyFont="1" applyFill="1" applyBorder="1" applyAlignment="1">
      <alignment horizontal="justify" vertical="center" wrapText="1"/>
    </xf>
    <xf numFmtId="49" fontId="2" fillId="3" borderId="4" xfId="0" applyNumberFormat="1" applyFont="1" applyFill="1" applyBorder="1" applyAlignment="1">
      <alignment horizontal="justify" vertical="center" wrapText="1"/>
    </xf>
    <xf numFmtId="49" fontId="1" fillId="2" borderId="5" xfId="0" applyNumberFormat="1" applyFont="1" applyFill="1" applyBorder="1" applyAlignment="1">
      <alignment horizontal="justify" vertical="center" wrapText="1"/>
    </xf>
    <xf numFmtId="0" fontId="1" fillId="2" borderId="6" xfId="0" applyFont="1" applyFill="1" applyBorder="1" applyAlignment="1">
      <alignment horizontal="justify" vertical="center" wrapText="1"/>
    </xf>
    <xf numFmtId="3" fontId="1" fillId="2" borderId="5" xfId="0" applyNumberFormat="1" applyFont="1" applyFill="1" applyBorder="1" applyAlignment="1">
      <alignment horizontal="justify" vertical="center" wrapText="1"/>
    </xf>
    <xf numFmtId="49" fontId="1" fillId="2" borderId="4" xfId="0" applyNumberFormat="1" applyFont="1" applyFill="1" applyBorder="1" applyAlignment="1">
      <alignment horizontal="justify" vertical="center" wrapText="1"/>
    </xf>
    <xf numFmtId="166" fontId="1" fillId="10" borderId="5" xfId="0" applyNumberFormat="1" applyFont="1" applyFill="1" applyBorder="1" applyAlignment="1">
      <alignment horizontal="justify" vertical="center" wrapText="1"/>
    </xf>
    <xf numFmtId="166" fontId="1" fillId="2" borderId="5" xfId="0" applyNumberFormat="1" applyFont="1" applyFill="1" applyBorder="1" applyAlignment="1">
      <alignment horizontal="justify" vertical="center" wrapText="1"/>
    </xf>
    <xf numFmtId="49" fontId="1" fillId="10" borderId="5" xfId="0" applyNumberFormat="1" applyFont="1" applyFill="1" applyBorder="1" applyAlignment="1">
      <alignment horizontal="justify" vertical="center" wrapText="1"/>
    </xf>
    <xf numFmtId="17" fontId="1" fillId="2" borderId="5" xfId="0" applyNumberFormat="1" applyFont="1" applyFill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justify" vertical="center" wrapText="1"/>
    </xf>
    <xf numFmtId="14" fontId="1" fillId="2" borderId="8" xfId="0" applyNumberFormat="1" applyFont="1" applyFill="1" applyBorder="1" applyAlignment="1">
      <alignment horizontal="justify" vertical="center" wrapText="1"/>
    </xf>
    <xf numFmtId="0" fontId="1" fillId="2" borderId="9" xfId="0" applyFont="1" applyFill="1" applyBorder="1" applyAlignment="1">
      <alignment horizontal="justify" vertical="center" wrapText="1"/>
    </xf>
    <xf numFmtId="0" fontId="1" fillId="2" borderId="10" xfId="0" applyFont="1" applyFill="1" applyBorder="1" applyAlignment="1">
      <alignment horizontal="justify" vertical="center" wrapText="1"/>
    </xf>
    <xf numFmtId="0" fontId="1" fillId="2" borderId="5" xfId="0" applyNumberFormat="1" applyFont="1" applyFill="1" applyBorder="1" applyAlignment="1">
      <alignment horizontal="justify" vertical="center" wrapText="1"/>
    </xf>
    <xf numFmtId="166" fontId="3" fillId="3" borderId="5" xfId="0" applyNumberFormat="1" applyFont="1" applyFill="1" applyBorder="1" applyAlignment="1">
      <alignment horizontal="justify" vertical="center" wrapText="1"/>
    </xf>
    <xf numFmtId="3" fontId="1" fillId="2" borderId="10" xfId="0" applyNumberFormat="1" applyFont="1" applyFill="1" applyBorder="1" applyAlignment="1">
      <alignment horizontal="justify" vertical="center" wrapText="1"/>
    </xf>
    <xf numFmtId="0" fontId="1" fillId="2" borderId="44" xfId="0" applyFont="1" applyFill="1" applyBorder="1" applyAlignment="1">
      <alignment horizontal="justify" vertical="center" wrapText="1"/>
    </xf>
    <xf numFmtId="166" fontId="1" fillId="2" borderId="44" xfId="0" applyNumberFormat="1" applyFont="1" applyFill="1" applyBorder="1" applyAlignment="1">
      <alignment horizontal="justify" vertical="center" wrapText="1"/>
    </xf>
    <xf numFmtId="166" fontId="3" fillId="3" borderId="73" xfId="0" applyNumberFormat="1" applyFont="1" applyFill="1" applyBorder="1" applyAlignment="1">
      <alignment horizontal="justify" vertical="center" wrapText="1"/>
    </xf>
    <xf numFmtId="0" fontId="1" fillId="2" borderId="13" xfId="0" applyFont="1" applyFill="1" applyBorder="1" applyAlignment="1">
      <alignment horizontal="justify" vertical="center" wrapText="1"/>
    </xf>
    <xf numFmtId="0" fontId="1" fillId="2" borderId="14" xfId="0" applyFont="1" applyFill="1" applyBorder="1" applyAlignment="1">
      <alignment horizontal="justify" vertical="center" wrapText="1"/>
    </xf>
    <xf numFmtId="3" fontId="1" fillId="2" borderId="14" xfId="0" applyNumberFormat="1" applyFont="1" applyFill="1" applyBorder="1" applyAlignment="1">
      <alignment horizontal="justify" vertical="center" wrapText="1"/>
    </xf>
    <xf numFmtId="166" fontId="1" fillId="0" borderId="0" xfId="0" applyNumberFormat="1" applyFont="1" applyAlignment="1">
      <alignment horizontal="justify" vertical="center" wrapText="1"/>
    </xf>
    <xf numFmtId="166" fontId="3" fillId="3" borderId="12" xfId="0" applyNumberFormat="1" applyFont="1" applyFill="1" applyBorder="1" applyAlignment="1">
      <alignment horizontal="justify" vertical="center" wrapText="1"/>
    </xf>
    <xf numFmtId="49" fontId="1" fillId="0" borderId="5" xfId="0" applyNumberFormat="1" applyFont="1" applyFill="1" applyBorder="1" applyAlignment="1">
      <alignment horizontal="justify" vertical="center" wrapText="1"/>
    </xf>
    <xf numFmtId="0" fontId="1" fillId="0" borderId="5" xfId="0" applyNumberFormat="1" applyFont="1" applyFill="1" applyBorder="1" applyAlignment="1">
      <alignment horizontal="justify" vertical="center" wrapText="1"/>
    </xf>
    <xf numFmtId="166" fontId="1" fillId="0" borderId="5" xfId="0" applyNumberFormat="1" applyFont="1" applyFill="1" applyBorder="1" applyAlignment="1">
      <alignment horizontal="justify" vertical="center" wrapText="1"/>
    </xf>
    <xf numFmtId="49" fontId="1" fillId="0" borderId="44" xfId="0" applyNumberFormat="1" applyFont="1" applyFill="1" applyBorder="1" applyAlignment="1">
      <alignment horizontal="justify" vertical="center" wrapText="1"/>
    </xf>
    <xf numFmtId="0" fontId="1" fillId="0" borderId="44" xfId="0" applyNumberFormat="1" applyFont="1" applyFill="1" applyBorder="1" applyAlignment="1">
      <alignment horizontal="justify" vertical="center" wrapText="1"/>
    </xf>
    <xf numFmtId="166" fontId="1" fillId="0" borderId="44" xfId="0" applyNumberFormat="1" applyFont="1" applyFill="1" applyBorder="1" applyAlignment="1">
      <alignment horizontal="justify" vertical="center" wrapText="1"/>
    </xf>
    <xf numFmtId="49" fontId="1" fillId="0" borderId="74" xfId="0" applyNumberFormat="1" applyFont="1" applyFill="1" applyBorder="1" applyAlignment="1">
      <alignment horizontal="justify" vertical="center" wrapText="1"/>
    </xf>
    <xf numFmtId="0" fontId="1" fillId="0" borderId="74" xfId="0" applyNumberFormat="1" applyFont="1" applyFill="1" applyBorder="1" applyAlignment="1">
      <alignment horizontal="justify" vertical="center" wrapText="1"/>
    </xf>
    <xf numFmtId="166" fontId="1" fillId="0" borderId="74" xfId="0" applyNumberFormat="1" applyFont="1" applyFill="1" applyBorder="1" applyAlignment="1">
      <alignment horizontal="justify" vertical="center" wrapText="1"/>
    </xf>
    <xf numFmtId="49" fontId="6" fillId="10" borderId="44" xfId="0" applyNumberFormat="1" applyFont="1" applyFill="1" applyBorder="1" applyAlignment="1">
      <alignment horizontal="justify" vertical="center" wrapText="1"/>
    </xf>
    <xf numFmtId="0" fontId="6" fillId="10" borderId="44" xfId="0" applyNumberFormat="1" applyFont="1" applyFill="1" applyBorder="1" applyAlignment="1">
      <alignment horizontal="justify" vertical="center" wrapText="1"/>
    </xf>
    <xf numFmtId="166" fontId="6" fillId="10" borderId="44" xfId="0" applyNumberFormat="1" applyFont="1" applyFill="1" applyBorder="1" applyAlignment="1">
      <alignment horizontal="justify" vertical="center" wrapText="1"/>
    </xf>
    <xf numFmtId="49" fontId="7" fillId="5" borderId="74" xfId="0" applyNumberFormat="1" applyFont="1" applyFill="1" applyBorder="1" applyAlignment="1">
      <alignment horizontal="justify" vertical="center" wrapText="1"/>
    </xf>
    <xf numFmtId="0" fontId="1" fillId="2" borderId="74" xfId="0" applyFont="1" applyFill="1" applyBorder="1" applyAlignment="1">
      <alignment horizontal="justify" vertical="center" wrapText="1"/>
    </xf>
    <xf numFmtId="3" fontId="1" fillId="2" borderId="74" xfId="0" applyNumberFormat="1" applyFont="1" applyFill="1" applyBorder="1" applyAlignment="1">
      <alignment horizontal="justify" vertical="center" wrapText="1"/>
    </xf>
    <xf numFmtId="166" fontId="3" fillId="3" borderId="15" xfId="0" applyNumberFormat="1" applyFont="1" applyFill="1" applyBorder="1" applyAlignment="1">
      <alignment horizontal="justify" vertical="center" wrapText="1"/>
    </xf>
    <xf numFmtId="0" fontId="1" fillId="2" borderId="19" xfId="0" applyFont="1" applyFill="1" applyBorder="1" applyAlignment="1">
      <alignment horizontal="justify" vertical="center" wrapText="1"/>
    </xf>
    <xf numFmtId="3" fontId="1" fillId="2" borderId="19" xfId="0" applyNumberFormat="1" applyFont="1" applyFill="1" applyBorder="1" applyAlignment="1">
      <alignment horizontal="justify" vertical="center" wrapText="1"/>
    </xf>
    <xf numFmtId="166" fontId="2" fillId="5" borderId="20" xfId="0" applyNumberFormat="1" applyFont="1" applyFill="1" applyBorder="1" applyAlignment="1">
      <alignment horizontal="justify" vertical="center" wrapText="1"/>
    </xf>
    <xf numFmtId="166" fontId="2" fillId="3" borderId="21" xfId="0" applyNumberFormat="1" applyFont="1" applyFill="1" applyBorder="1" applyAlignment="1">
      <alignment horizontal="justify" vertical="center" wrapText="1"/>
    </xf>
    <xf numFmtId="166" fontId="2" fillId="5" borderId="21" xfId="0" applyNumberFormat="1" applyFont="1" applyFill="1" applyBorder="1" applyAlignment="1">
      <alignment horizontal="justify" vertical="center" wrapText="1"/>
    </xf>
    <xf numFmtId="166" fontId="2" fillId="6" borderId="22" xfId="0" applyNumberFormat="1" applyFont="1" applyFill="1" applyBorder="1" applyAlignment="1">
      <alignment horizontal="justify" vertical="center" wrapText="1"/>
    </xf>
    <xf numFmtId="49" fontId="1" fillId="2" borderId="17" xfId="0" applyNumberFormat="1" applyFont="1" applyFill="1" applyBorder="1" applyAlignment="1">
      <alignment horizontal="justify" vertical="center" wrapText="1"/>
    </xf>
    <xf numFmtId="0" fontId="2" fillId="2" borderId="17" xfId="0" applyFont="1" applyFill="1" applyBorder="1" applyAlignment="1">
      <alignment horizontal="justify" vertical="center" wrapText="1"/>
    </xf>
    <xf numFmtId="165" fontId="2" fillId="2" borderId="17" xfId="0" applyNumberFormat="1" applyFont="1" applyFill="1" applyBorder="1" applyAlignment="1">
      <alignment horizontal="justify" vertical="center" wrapText="1"/>
    </xf>
    <xf numFmtId="0" fontId="1" fillId="2" borderId="17" xfId="0" applyFont="1" applyFill="1" applyBorder="1" applyAlignment="1">
      <alignment horizontal="justify" vertical="center" wrapText="1"/>
    </xf>
    <xf numFmtId="0" fontId="1" fillId="7" borderId="17" xfId="0" applyFont="1" applyFill="1" applyBorder="1" applyAlignment="1">
      <alignment horizontal="justify" vertical="center" wrapText="1"/>
    </xf>
    <xf numFmtId="49" fontId="5" fillId="8" borderId="23" xfId="0" applyNumberFormat="1" applyFont="1" applyFill="1" applyBorder="1" applyAlignment="1">
      <alignment horizontal="justify" vertical="center" wrapText="1"/>
    </xf>
    <xf numFmtId="49" fontId="5" fillId="8" borderId="18" xfId="0" applyNumberFormat="1" applyFont="1" applyFill="1" applyBorder="1" applyAlignment="1">
      <alignment horizontal="justify" vertical="center" wrapText="1"/>
    </xf>
    <xf numFmtId="49" fontId="1" fillId="8" borderId="24" xfId="0" applyNumberFormat="1" applyFont="1" applyFill="1" applyBorder="1" applyAlignment="1">
      <alignment horizontal="justify" vertical="center" wrapText="1"/>
    </xf>
    <xf numFmtId="49" fontId="5" fillId="2" borderId="25" xfId="0" applyNumberFormat="1" applyFont="1" applyFill="1" applyBorder="1" applyAlignment="1">
      <alignment horizontal="justify" vertical="center" wrapText="1"/>
    </xf>
    <xf numFmtId="9" fontId="1" fillId="2" borderId="26" xfId="0" applyNumberFormat="1" applyFont="1" applyFill="1" applyBorder="1" applyAlignment="1">
      <alignment horizontal="justify" vertical="center" wrapText="1"/>
    </xf>
    <xf numFmtId="0" fontId="2" fillId="7" borderId="17" xfId="0" applyFont="1" applyFill="1" applyBorder="1" applyAlignment="1">
      <alignment horizontal="justify" vertical="center" wrapText="1"/>
    </xf>
    <xf numFmtId="49" fontId="5" fillId="8" borderId="27" xfId="0" applyNumberFormat="1" applyFont="1" applyFill="1" applyBorder="1" applyAlignment="1">
      <alignment horizontal="justify" vertical="center" wrapText="1"/>
    </xf>
    <xf numFmtId="9" fontId="5" fillId="8" borderId="29" xfId="0" applyNumberFormat="1" applyFont="1" applyFill="1" applyBorder="1" applyAlignment="1">
      <alignment horizontal="justify" vertical="center" wrapText="1"/>
    </xf>
    <xf numFmtId="0" fontId="2" fillId="7" borderId="16" xfId="0" applyFont="1" applyFill="1" applyBorder="1" applyAlignment="1">
      <alignment horizontal="justify" vertical="center" wrapText="1"/>
    </xf>
    <xf numFmtId="49" fontId="5" fillId="8" borderId="41" xfId="0" applyNumberFormat="1" applyFont="1" applyFill="1" applyBorder="1" applyAlignment="1">
      <alignment horizontal="justify" vertical="center" wrapText="1"/>
    </xf>
    <xf numFmtId="164" fontId="5" fillId="8" borderId="42" xfId="1" applyFont="1" applyFill="1" applyBorder="1" applyAlignment="1">
      <alignment horizontal="justify" vertical="center" wrapText="1"/>
    </xf>
    <xf numFmtId="164" fontId="5" fillId="8" borderId="43" xfId="1" applyFont="1" applyFill="1" applyBorder="1" applyAlignment="1">
      <alignment horizontal="justify" vertical="center" wrapText="1"/>
    </xf>
    <xf numFmtId="0" fontId="5" fillId="7" borderId="17" xfId="0" applyFont="1" applyFill="1" applyBorder="1" applyAlignment="1">
      <alignment horizontal="justify" vertical="center" wrapText="1"/>
    </xf>
    <xf numFmtId="165" fontId="5" fillId="2" borderId="17" xfId="0" applyNumberFormat="1" applyFont="1" applyFill="1" applyBorder="1" applyAlignment="1">
      <alignment horizontal="justify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5" fillId="0" borderId="70" xfId="0" applyNumberFormat="1" applyFont="1" applyFill="1" applyBorder="1" applyAlignment="1">
      <alignment horizontal="justify" vertical="center" wrapText="1"/>
    </xf>
    <xf numFmtId="49" fontId="5" fillId="0" borderId="71" xfId="0" applyNumberFormat="1" applyFont="1" applyFill="1" applyBorder="1" applyAlignment="1">
      <alignment horizontal="justify" vertical="center" wrapText="1"/>
    </xf>
    <xf numFmtId="49" fontId="5" fillId="0" borderId="72" xfId="0" applyNumberFormat="1" applyFont="1" applyFill="1" applyBorder="1" applyAlignment="1">
      <alignment horizontal="justify" vertical="center" wrapText="1"/>
    </xf>
    <xf numFmtId="49" fontId="1" fillId="2" borderId="36" xfId="0" applyNumberFormat="1" applyFont="1" applyFill="1" applyBorder="1" applyAlignment="1">
      <alignment horizontal="justify" vertical="center" wrapText="1"/>
    </xf>
    <xf numFmtId="49" fontId="1" fillId="2" borderId="17" xfId="0" applyNumberFormat="1" applyFont="1" applyFill="1" applyBorder="1" applyAlignment="1">
      <alignment horizontal="justify" vertical="center" wrapText="1"/>
    </xf>
    <xf numFmtId="49" fontId="1" fillId="2" borderId="37" xfId="0" applyNumberFormat="1" applyFont="1" applyFill="1" applyBorder="1" applyAlignment="1">
      <alignment horizontal="justify" vertical="center" wrapText="1"/>
    </xf>
    <xf numFmtId="49" fontId="3" fillId="3" borderId="59" xfId="0" applyNumberFormat="1" applyFont="1" applyFill="1" applyBorder="1" applyAlignment="1">
      <alignment horizontal="justify" vertical="center" wrapText="1"/>
    </xf>
    <xf numFmtId="49" fontId="3" fillId="3" borderId="60" xfId="0" applyNumberFormat="1" applyFont="1" applyFill="1" applyBorder="1" applyAlignment="1">
      <alignment horizontal="justify" vertical="center" wrapText="1"/>
    </xf>
    <xf numFmtId="49" fontId="3" fillId="3" borderId="62" xfId="0" applyNumberFormat="1" applyFont="1" applyFill="1" applyBorder="1" applyAlignment="1">
      <alignment horizontal="justify" vertical="center" wrapText="1"/>
    </xf>
    <xf numFmtId="49" fontId="2" fillId="5" borderId="59" xfId="0" applyNumberFormat="1" applyFont="1" applyFill="1" applyBorder="1" applyAlignment="1">
      <alignment horizontal="justify" vertical="center" wrapText="1"/>
    </xf>
    <xf numFmtId="49" fontId="2" fillId="5" borderId="60" xfId="0" applyNumberFormat="1" applyFont="1" applyFill="1" applyBorder="1" applyAlignment="1">
      <alignment horizontal="justify" vertical="center" wrapText="1"/>
    </xf>
    <xf numFmtId="49" fontId="2" fillId="5" borderId="61" xfId="0" applyNumberFormat="1" applyFont="1" applyFill="1" applyBorder="1" applyAlignment="1">
      <alignment horizontal="justify" vertical="center" wrapText="1"/>
    </xf>
    <xf numFmtId="49" fontId="2" fillId="5" borderId="63" xfId="0" applyNumberFormat="1" applyFont="1" applyFill="1" applyBorder="1" applyAlignment="1">
      <alignment horizontal="justify" vertical="center" wrapText="1"/>
    </xf>
    <xf numFmtId="49" fontId="2" fillId="5" borderId="64" xfId="0" applyNumberFormat="1" applyFont="1" applyFill="1" applyBorder="1" applyAlignment="1">
      <alignment horizontal="justify" vertical="center" wrapText="1"/>
    </xf>
    <xf numFmtId="49" fontId="2" fillId="5" borderId="65" xfId="0" applyNumberFormat="1" applyFont="1" applyFill="1" applyBorder="1" applyAlignment="1">
      <alignment horizontal="justify" vertical="center" wrapText="1"/>
    </xf>
    <xf numFmtId="49" fontId="2" fillId="3" borderId="66" xfId="0" applyNumberFormat="1" applyFont="1" applyFill="1" applyBorder="1" applyAlignment="1">
      <alignment horizontal="justify" vertical="center" wrapText="1"/>
    </xf>
    <xf numFmtId="49" fontId="2" fillId="3" borderId="54" xfId="0" applyNumberFormat="1" applyFont="1" applyFill="1" applyBorder="1" applyAlignment="1">
      <alignment horizontal="justify" vertical="center" wrapText="1"/>
    </xf>
    <xf numFmtId="49" fontId="2" fillId="3" borderId="55" xfId="0" applyNumberFormat="1" applyFont="1" applyFill="1" applyBorder="1" applyAlignment="1">
      <alignment horizontal="justify" vertical="center" wrapText="1"/>
    </xf>
    <xf numFmtId="49" fontId="2" fillId="5" borderId="66" xfId="0" applyNumberFormat="1" applyFont="1" applyFill="1" applyBorder="1" applyAlignment="1">
      <alignment horizontal="justify" vertical="center" wrapText="1"/>
    </xf>
    <xf numFmtId="49" fontId="2" fillId="5" borderId="54" xfId="0" applyNumberFormat="1" applyFont="1" applyFill="1" applyBorder="1" applyAlignment="1">
      <alignment horizontal="justify" vertical="center" wrapText="1"/>
    </xf>
    <xf numFmtId="49" fontId="2" fillId="5" borderId="55" xfId="0" applyNumberFormat="1" applyFont="1" applyFill="1" applyBorder="1" applyAlignment="1">
      <alignment horizontal="justify" vertical="center" wrapText="1"/>
    </xf>
    <xf numFmtId="49" fontId="2" fillId="5" borderId="67" xfId="0" applyNumberFormat="1" applyFont="1" applyFill="1" applyBorder="1" applyAlignment="1">
      <alignment horizontal="justify" vertical="center" wrapText="1"/>
    </xf>
    <xf numFmtId="49" fontId="2" fillId="5" borderId="68" xfId="0" applyNumberFormat="1" applyFont="1" applyFill="1" applyBorder="1" applyAlignment="1">
      <alignment horizontal="justify" vertical="center" wrapText="1"/>
    </xf>
    <xf numFmtId="49" fontId="2" fillId="5" borderId="69" xfId="0" applyNumberFormat="1" applyFont="1" applyFill="1" applyBorder="1" applyAlignment="1">
      <alignment horizontal="justify" vertical="center" wrapText="1"/>
    </xf>
    <xf numFmtId="49" fontId="1" fillId="2" borderId="5" xfId="0" applyNumberFormat="1" applyFont="1" applyFill="1" applyBorder="1" applyAlignment="1">
      <alignment horizontal="justify" vertical="center" wrapText="1"/>
    </xf>
    <xf numFmtId="0" fontId="1" fillId="2" borderId="5" xfId="0" applyFont="1" applyFill="1" applyBorder="1" applyAlignment="1">
      <alignment horizontal="justify" vertical="center" wrapText="1"/>
    </xf>
    <xf numFmtId="49" fontId="4" fillId="3" borderId="5" xfId="0" applyNumberFormat="1" applyFont="1" applyFill="1" applyBorder="1" applyAlignment="1">
      <alignment horizontal="justify" vertical="center" wrapText="1"/>
    </xf>
    <xf numFmtId="0" fontId="4" fillId="4" borderId="5" xfId="0" applyFont="1" applyFill="1" applyBorder="1" applyAlignment="1">
      <alignment horizontal="justify" vertical="center" wrapText="1"/>
    </xf>
    <xf numFmtId="49" fontId="5" fillId="0" borderId="46" xfId="0" applyNumberFormat="1" applyFont="1" applyFill="1" applyBorder="1" applyAlignment="1">
      <alignment horizontal="justify" vertical="center" wrapText="1"/>
    </xf>
    <xf numFmtId="49" fontId="5" fillId="0" borderId="47" xfId="0" applyNumberFormat="1" applyFont="1" applyFill="1" applyBorder="1" applyAlignment="1">
      <alignment horizontal="justify" vertical="center" wrapText="1"/>
    </xf>
    <xf numFmtId="49" fontId="5" fillId="0" borderId="48" xfId="0" applyNumberFormat="1" applyFont="1" applyFill="1" applyBorder="1" applyAlignment="1">
      <alignment horizontal="justify" vertical="center" wrapText="1"/>
    </xf>
    <xf numFmtId="49" fontId="5" fillId="0" borderId="44" xfId="0" applyNumberFormat="1" applyFont="1" applyFill="1" applyBorder="1" applyAlignment="1">
      <alignment horizontal="justify" vertical="center" wrapText="1"/>
    </xf>
    <xf numFmtId="49" fontId="2" fillId="5" borderId="51" xfId="0" applyNumberFormat="1" applyFont="1" applyFill="1" applyBorder="1" applyAlignment="1">
      <alignment horizontal="justify" vertical="center" wrapText="1"/>
    </xf>
    <xf numFmtId="49" fontId="2" fillId="5" borderId="52" xfId="0" applyNumberFormat="1" applyFont="1" applyFill="1" applyBorder="1" applyAlignment="1">
      <alignment horizontal="justify" vertical="center" wrapText="1"/>
    </xf>
    <xf numFmtId="49" fontId="2" fillId="5" borderId="53" xfId="0" applyNumberFormat="1" applyFont="1" applyFill="1" applyBorder="1" applyAlignment="1">
      <alignment horizontal="justify" vertical="center" wrapText="1"/>
    </xf>
    <xf numFmtId="49" fontId="3" fillId="3" borderId="46" xfId="0" applyNumberFormat="1" applyFont="1" applyFill="1" applyBorder="1" applyAlignment="1">
      <alignment horizontal="justify" vertical="center" wrapText="1"/>
    </xf>
    <xf numFmtId="49" fontId="3" fillId="3" borderId="47" xfId="0" applyNumberFormat="1" applyFont="1" applyFill="1" applyBorder="1" applyAlignment="1">
      <alignment horizontal="justify" vertical="center" wrapText="1"/>
    </xf>
    <xf numFmtId="49" fontId="3" fillId="3" borderId="48" xfId="0" applyNumberFormat="1" applyFont="1" applyFill="1" applyBorder="1" applyAlignment="1">
      <alignment horizontal="justify" vertical="center" wrapText="1"/>
    </xf>
    <xf numFmtId="49" fontId="3" fillId="3" borderId="56" xfId="0" applyNumberFormat="1" applyFont="1" applyFill="1" applyBorder="1" applyAlignment="1">
      <alignment horizontal="justify" vertical="center" wrapText="1"/>
    </xf>
    <xf numFmtId="49" fontId="3" fillId="3" borderId="57" xfId="0" applyNumberFormat="1" applyFont="1" applyFill="1" applyBorder="1" applyAlignment="1">
      <alignment horizontal="justify" vertical="center" wrapText="1"/>
    </xf>
    <xf numFmtId="49" fontId="3" fillId="3" borderId="58" xfId="0" applyNumberFormat="1" applyFont="1" applyFill="1" applyBorder="1" applyAlignment="1">
      <alignment horizontal="justify" vertical="center" wrapText="1"/>
    </xf>
    <xf numFmtId="49" fontId="2" fillId="3" borderId="5" xfId="0" applyNumberFormat="1" applyFont="1" applyFill="1" applyBorder="1" applyAlignment="1">
      <alignment horizontal="justify" vertical="center" wrapText="1"/>
    </xf>
    <xf numFmtId="0" fontId="2" fillId="4" borderId="5" xfId="0" applyFont="1" applyFill="1" applyBorder="1" applyAlignment="1">
      <alignment horizontal="justify" vertical="center" wrapText="1"/>
    </xf>
    <xf numFmtId="49" fontId="1" fillId="2" borderId="46" xfId="0" applyNumberFormat="1" applyFont="1" applyFill="1" applyBorder="1" applyAlignment="1">
      <alignment horizontal="justify" vertical="center" wrapText="1"/>
    </xf>
    <xf numFmtId="49" fontId="1" fillId="2" borderId="48" xfId="0" applyNumberFormat="1" applyFont="1" applyFill="1" applyBorder="1" applyAlignment="1">
      <alignment horizontal="justify" vertical="center" wrapText="1"/>
    </xf>
    <xf numFmtId="49" fontId="1" fillId="2" borderId="38" xfId="0" applyNumberFormat="1" applyFont="1" applyFill="1" applyBorder="1" applyAlignment="1">
      <alignment horizontal="justify" vertical="center" wrapText="1"/>
    </xf>
    <xf numFmtId="49" fontId="1" fillId="2" borderId="39" xfId="0" applyNumberFormat="1" applyFont="1" applyFill="1" applyBorder="1" applyAlignment="1">
      <alignment horizontal="justify" vertical="center" wrapText="1"/>
    </xf>
    <xf numFmtId="49" fontId="1" fillId="2" borderId="40" xfId="0" applyNumberFormat="1" applyFont="1" applyFill="1" applyBorder="1" applyAlignment="1">
      <alignment horizontal="justify" vertical="center" wrapText="1"/>
    </xf>
    <xf numFmtId="49" fontId="5" fillId="2" borderId="33" xfId="0" applyNumberFormat="1" applyFont="1" applyFill="1" applyBorder="1" applyAlignment="1">
      <alignment horizontal="justify" vertical="center" wrapText="1"/>
    </xf>
    <xf numFmtId="49" fontId="5" fillId="2" borderId="34" xfId="0" applyNumberFormat="1" applyFont="1" applyFill="1" applyBorder="1" applyAlignment="1">
      <alignment horizontal="justify" vertical="center" wrapText="1"/>
    </xf>
    <xf numFmtId="49" fontId="5" fillId="2" borderId="35" xfId="0" applyNumberFormat="1" applyFont="1" applyFill="1" applyBorder="1" applyAlignment="1">
      <alignment horizontal="justify" vertical="center" wrapText="1"/>
    </xf>
    <xf numFmtId="49" fontId="1" fillId="2" borderId="34" xfId="0" applyNumberFormat="1" applyFont="1" applyFill="1" applyBorder="1" applyAlignment="1">
      <alignment horizontal="justify" vertical="center" wrapText="1"/>
    </xf>
    <xf numFmtId="49" fontId="7" fillId="9" borderId="49" xfId="0" applyNumberFormat="1" applyFont="1" applyFill="1" applyBorder="1" applyAlignment="1">
      <alignment horizontal="justify" vertical="center" wrapText="1"/>
    </xf>
    <xf numFmtId="49" fontId="7" fillId="9" borderId="39" xfId="0" applyNumberFormat="1" applyFont="1" applyFill="1" applyBorder="1" applyAlignment="1">
      <alignment horizontal="justify" vertical="center" wrapText="1"/>
    </xf>
    <xf numFmtId="49" fontId="7" fillId="9" borderId="50" xfId="0" applyNumberFormat="1" applyFont="1" applyFill="1" applyBorder="1" applyAlignment="1">
      <alignment horizontal="justify" vertical="center" wrapText="1"/>
    </xf>
    <xf numFmtId="49" fontId="7" fillId="9" borderId="30" xfId="0" applyNumberFormat="1" applyFont="1" applyFill="1" applyBorder="1" applyAlignment="1">
      <alignment horizontal="justify" vertical="center" wrapText="1"/>
    </xf>
    <xf numFmtId="49" fontId="7" fillId="9" borderId="31" xfId="0" applyNumberFormat="1" applyFont="1" applyFill="1" applyBorder="1" applyAlignment="1">
      <alignment horizontal="justify" vertical="center" wrapText="1"/>
    </xf>
    <xf numFmtId="49" fontId="7" fillId="9" borderId="32" xfId="0" applyNumberFormat="1" applyFont="1" applyFill="1" applyBorder="1" applyAlignment="1">
      <alignment horizontal="justify" vertical="center" wrapText="1"/>
    </xf>
    <xf numFmtId="167" fontId="5" fillId="8" borderId="28" xfId="1" applyNumberFormat="1" applyFont="1" applyFill="1" applyBorder="1" applyAlignment="1">
      <alignment horizontal="justify" vertical="center" wrapText="1"/>
    </xf>
    <xf numFmtId="167" fontId="1" fillId="2" borderId="5" xfId="1" applyNumberFormat="1" applyFont="1" applyFill="1" applyBorder="1" applyAlignment="1">
      <alignment horizontal="justify" vertical="center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704850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90"/>
  <sheetViews>
    <sheetView showGridLines="0" tabSelected="1" topLeftCell="A2" zoomScaleNormal="100" zoomScaleSheetLayoutView="100" workbookViewId="0">
      <selection activeCell="K33" sqref="K33"/>
    </sheetView>
  </sheetViews>
  <sheetFormatPr baseColWidth="10" defaultColWidth="10.85546875" defaultRowHeight="11.25" customHeight="1" x14ac:dyDescent="0.25"/>
  <cols>
    <col min="1" max="1" width="18.5703125" style="6" customWidth="1"/>
    <col min="2" max="2" width="17.5703125" style="6" customWidth="1"/>
    <col min="3" max="3" width="9.42578125" style="6" customWidth="1"/>
    <col min="4" max="4" width="16.5703125" style="6" customWidth="1"/>
    <col min="5" max="5" width="11" style="6" customWidth="1"/>
    <col min="6" max="6" width="15.7109375" style="6" customWidth="1"/>
    <col min="7" max="250" width="10.85546875" style="6" customWidth="1"/>
    <col min="251" max="16384" width="10.85546875" style="7"/>
  </cols>
  <sheetData>
    <row r="1" spans="1:6" ht="15" customHeight="1" x14ac:dyDescent="0.25">
      <c r="A1" s="5"/>
      <c r="B1" s="5"/>
      <c r="C1" s="5"/>
      <c r="D1" s="5"/>
      <c r="E1" s="5"/>
      <c r="F1" s="5"/>
    </row>
    <row r="2" spans="1:6" ht="15" customHeight="1" x14ac:dyDescent="0.25">
      <c r="A2" s="5"/>
      <c r="B2" s="5"/>
      <c r="C2" s="5"/>
      <c r="D2" s="5"/>
      <c r="E2" s="5"/>
      <c r="F2" s="5"/>
    </row>
    <row r="3" spans="1:6" ht="15" customHeight="1" x14ac:dyDescent="0.25">
      <c r="A3" s="5"/>
      <c r="B3" s="5"/>
      <c r="C3" s="5"/>
      <c r="D3" s="5"/>
      <c r="E3" s="5"/>
      <c r="F3" s="5"/>
    </row>
    <row r="4" spans="1:6" ht="15" customHeight="1" x14ac:dyDescent="0.25">
      <c r="A4" s="5"/>
      <c r="B4" s="5"/>
      <c r="C4" s="5"/>
      <c r="D4" s="5"/>
      <c r="E4" s="5"/>
      <c r="F4" s="5"/>
    </row>
    <row r="5" spans="1:6" ht="15" customHeight="1" x14ac:dyDescent="0.25">
      <c r="A5" s="5"/>
      <c r="B5" s="5"/>
      <c r="C5" s="5"/>
      <c r="D5" s="5"/>
      <c r="E5" s="5"/>
      <c r="F5" s="5"/>
    </row>
    <row r="6" spans="1:6" ht="15" customHeight="1" x14ac:dyDescent="0.25">
      <c r="A6" s="5"/>
      <c r="B6" s="5"/>
      <c r="C6" s="5"/>
      <c r="D6" s="5"/>
      <c r="E6" s="5"/>
      <c r="F6" s="5"/>
    </row>
    <row r="7" spans="1:6" ht="15" customHeight="1" x14ac:dyDescent="0.25">
      <c r="A7" s="8"/>
      <c r="B7" s="9"/>
      <c r="C7" s="5"/>
      <c r="D7" s="9"/>
      <c r="E7" s="9"/>
      <c r="F7" s="9"/>
    </row>
    <row r="8" spans="1:6" ht="12.75" x14ac:dyDescent="0.25">
      <c r="A8" s="10" t="s">
        <v>0</v>
      </c>
      <c r="B8" s="11" t="s">
        <v>1</v>
      </c>
      <c r="C8" s="12"/>
      <c r="D8" s="118" t="s">
        <v>100</v>
      </c>
      <c r="E8" s="119"/>
      <c r="F8" s="13">
        <v>4000</v>
      </c>
    </row>
    <row r="9" spans="1:6" ht="12.75" x14ac:dyDescent="0.25">
      <c r="A9" s="14" t="s">
        <v>2</v>
      </c>
      <c r="B9" s="11" t="s">
        <v>103</v>
      </c>
      <c r="C9" s="12"/>
      <c r="D9" s="101" t="s">
        <v>3</v>
      </c>
      <c r="E9" s="102"/>
      <c r="F9" s="11" t="s">
        <v>4</v>
      </c>
    </row>
    <row r="10" spans="1:6" ht="12.75" x14ac:dyDescent="0.25">
      <c r="A10" s="14" t="s">
        <v>5</v>
      </c>
      <c r="B10" s="11" t="s">
        <v>6</v>
      </c>
      <c r="C10" s="12"/>
      <c r="D10" s="101" t="s">
        <v>101</v>
      </c>
      <c r="E10" s="102"/>
      <c r="F10" s="15">
        <v>1200</v>
      </c>
    </row>
    <row r="11" spans="1:6" ht="11.25" customHeight="1" x14ac:dyDescent="0.25">
      <c r="A11" s="14" t="s">
        <v>7</v>
      </c>
      <c r="B11" s="11" t="s">
        <v>8</v>
      </c>
      <c r="C11" s="12"/>
      <c r="D11" s="120" t="s">
        <v>9</v>
      </c>
      <c r="E11" s="121"/>
      <c r="F11" s="16">
        <f>(F8*F10)</f>
        <v>4800000</v>
      </c>
    </row>
    <row r="12" spans="1:6" ht="12.75" x14ac:dyDescent="0.25">
      <c r="A12" s="14" t="s">
        <v>10</v>
      </c>
      <c r="B12" s="11" t="s">
        <v>11</v>
      </c>
      <c r="C12" s="12"/>
      <c r="D12" s="101" t="s">
        <v>12</v>
      </c>
      <c r="E12" s="102"/>
      <c r="F12" s="11" t="s">
        <v>13</v>
      </c>
    </row>
    <row r="13" spans="1:6" ht="15" customHeight="1" x14ac:dyDescent="0.25">
      <c r="A13" s="14" t="s">
        <v>14</v>
      </c>
      <c r="B13" s="17" t="s">
        <v>15</v>
      </c>
      <c r="C13" s="12"/>
      <c r="D13" s="101" t="s">
        <v>16</v>
      </c>
      <c r="E13" s="102"/>
      <c r="F13" s="11" t="s">
        <v>4</v>
      </c>
    </row>
    <row r="14" spans="1:6" ht="12.75" x14ac:dyDescent="0.25">
      <c r="A14" s="14" t="s">
        <v>17</v>
      </c>
      <c r="B14" s="18">
        <v>45014</v>
      </c>
      <c r="C14" s="12"/>
      <c r="D14" s="101" t="s">
        <v>18</v>
      </c>
      <c r="E14" s="102"/>
      <c r="F14" s="11" t="s">
        <v>19</v>
      </c>
    </row>
    <row r="15" spans="1:6" ht="12" customHeight="1" x14ac:dyDescent="0.25">
      <c r="A15" s="19"/>
      <c r="B15" s="20"/>
      <c r="C15" s="9"/>
      <c r="D15" s="1"/>
      <c r="E15" s="1"/>
      <c r="F15" s="1"/>
    </row>
    <row r="16" spans="1:6" ht="12" customHeight="1" x14ac:dyDescent="0.25">
      <c r="A16" s="103" t="s">
        <v>20</v>
      </c>
      <c r="B16" s="104"/>
      <c r="C16" s="104"/>
      <c r="D16" s="104"/>
      <c r="E16" s="104"/>
      <c r="F16" s="104"/>
    </row>
    <row r="17" spans="1:250" ht="12" customHeight="1" x14ac:dyDescent="0.25">
      <c r="A17" s="21"/>
      <c r="B17" s="22"/>
      <c r="C17" s="22"/>
      <c r="D17" s="22"/>
      <c r="E17" s="22"/>
      <c r="F17" s="22"/>
    </row>
    <row r="18" spans="1:250" ht="12" customHeight="1" x14ac:dyDescent="0.25">
      <c r="A18" s="109" t="s">
        <v>21</v>
      </c>
      <c r="B18" s="110"/>
      <c r="C18" s="110"/>
      <c r="D18" s="110"/>
      <c r="E18" s="110"/>
      <c r="F18" s="111"/>
    </row>
    <row r="19" spans="1:250" s="76" customFormat="1" ht="24" customHeight="1" x14ac:dyDescent="0.25">
      <c r="A19" s="2" t="s">
        <v>22</v>
      </c>
      <c r="B19" s="2" t="s">
        <v>23</v>
      </c>
      <c r="C19" s="2" t="s">
        <v>24</v>
      </c>
      <c r="D19" s="2" t="s">
        <v>25</v>
      </c>
      <c r="E19" s="2" t="s">
        <v>26</v>
      </c>
      <c r="F19" s="2" t="s">
        <v>27</v>
      </c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  <c r="DV19" s="75"/>
      <c r="DW19" s="75"/>
      <c r="DX19" s="75"/>
      <c r="DY19" s="75"/>
      <c r="DZ19" s="75"/>
      <c r="EA19" s="75"/>
      <c r="EB19" s="75"/>
      <c r="EC19" s="75"/>
      <c r="ED19" s="75"/>
      <c r="EE19" s="75"/>
      <c r="EF19" s="75"/>
      <c r="EG19" s="75"/>
      <c r="EH19" s="75"/>
      <c r="EI19" s="75"/>
      <c r="EJ19" s="75"/>
      <c r="EK19" s="75"/>
      <c r="EL19" s="75"/>
      <c r="EM19" s="75"/>
      <c r="EN19" s="75"/>
      <c r="EO19" s="75"/>
      <c r="EP19" s="75"/>
      <c r="EQ19" s="75"/>
      <c r="ER19" s="75"/>
      <c r="ES19" s="75"/>
      <c r="ET19" s="75"/>
      <c r="EU19" s="75"/>
      <c r="EV19" s="75"/>
      <c r="EW19" s="75"/>
      <c r="EX19" s="75"/>
      <c r="EY19" s="75"/>
      <c r="EZ19" s="75"/>
      <c r="FA19" s="75"/>
      <c r="FB19" s="75"/>
      <c r="FC19" s="75"/>
      <c r="FD19" s="75"/>
      <c r="FE19" s="75"/>
      <c r="FF19" s="75"/>
      <c r="FG19" s="75"/>
      <c r="FH19" s="75"/>
      <c r="FI19" s="75"/>
      <c r="FJ19" s="75"/>
      <c r="FK19" s="75"/>
      <c r="FL19" s="75"/>
      <c r="FM19" s="75"/>
      <c r="FN19" s="75"/>
      <c r="FO19" s="75"/>
      <c r="FP19" s="75"/>
      <c r="FQ19" s="75"/>
      <c r="FR19" s="75"/>
      <c r="FS19" s="75"/>
      <c r="FT19" s="75"/>
      <c r="FU19" s="75"/>
      <c r="FV19" s="75"/>
      <c r="FW19" s="75"/>
      <c r="FX19" s="75"/>
      <c r="FY19" s="75"/>
      <c r="FZ19" s="75"/>
      <c r="GA19" s="75"/>
      <c r="GB19" s="75"/>
      <c r="GC19" s="75"/>
      <c r="GD19" s="75"/>
      <c r="GE19" s="75"/>
      <c r="GF19" s="75"/>
      <c r="GG19" s="75"/>
      <c r="GH19" s="75"/>
      <c r="GI19" s="75"/>
      <c r="GJ19" s="75"/>
      <c r="GK19" s="75"/>
      <c r="GL19" s="75"/>
      <c r="GM19" s="75"/>
      <c r="GN19" s="75"/>
      <c r="GO19" s="75"/>
      <c r="GP19" s="75"/>
      <c r="GQ19" s="75"/>
      <c r="GR19" s="75"/>
      <c r="GS19" s="75"/>
      <c r="GT19" s="75"/>
      <c r="GU19" s="75"/>
      <c r="GV19" s="75"/>
      <c r="GW19" s="75"/>
      <c r="GX19" s="75"/>
      <c r="GY19" s="75"/>
      <c r="GZ19" s="75"/>
      <c r="HA19" s="75"/>
      <c r="HB19" s="75"/>
      <c r="HC19" s="75"/>
      <c r="HD19" s="75"/>
      <c r="HE19" s="75"/>
      <c r="HF19" s="75"/>
      <c r="HG19" s="75"/>
      <c r="HH19" s="75"/>
      <c r="HI19" s="75"/>
      <c r="HJ19" s="75"/>
      <c r="HK19" s="75"/>
      <c r="HL19" s="75"/>
      <c r="HM19" s="75"/>
      <c r="HN19" s="75"/>
      <c r="HO19" s="75"/>
      <c r="HP19" s="75"/>
      <c r="HQ19" s="75"/>
      <c r="HR19" s="75"/>
      <c r="HS19" s="75"/>
      <c r="HT19" s="75"/>
      <c r="HU19" s="75"/>
      <c r="HV19" s="75"/>
      <c r="HW19" s="75"/>
      <c r="HX19" s="75"/>
      <c r="HY19" s="75"/>
      <c r="HZ19" s="75"/>
      <c r="IA19" s="75"/>
      <c r="IB19" s="75"/>
      <c r="IC19" s="75"/>
      <c r="ID19" s="75"/>
      <c r="IE19" s="75"/>
      <c r="IF19" s="75"/>
      <c r="IG19" s="75"/>
      <c r="IH19" s="75"/>
      <c r="II19" s="75"/>
      <c r="IJ19" s="75"/>
      <c r="IK19" s="75"/>
      <c r="IL19" s="75"/>
      <c r="IM19" s="75"/>
      <c r="IN19" s="75"/>
      <c r="IO19" s="75"/>
      <c r="IP19" s="75"/>
    </row>
    <row r="20" spans="1:250" ht="12.75" x14ac:dyDescent="0.25">
      <c r="A20" s="11" t="s">
        <v>28</v>
      </c>
      <c r="B20" s="11" t="s">
        <v>29</v>
      </c>
      <c r="C20" s="23">
        <v>0.375</v>
      </c>
      <c r="D20" s="11" t="s">
        <v>30</v>
      </c>
      <c r="E20" s="16">
        <v>25000</v>
      </c>
      <c r="F20" s="16">
        <f>(C20*E20)</f>
        <v>9375</v>
      </c>
    </row>
    <row r="21" spans="1:250" ht="12.75" x14ac:dyDescent="0.25">
      <c r="A21" s="11" t="s">
        <v>31</v>
      </c>
      <c r="B21" s="11" t="s">
        <v>29</v>
      </c>
      <c r="C21" s="23">
        <v>0.375</v>
      </c>
      <c r="D21" s="11" t="s">
        <v>32</v>
      </c>
      <c r="E21" s="16">
        <v>25000</v>
      </c>
      <c r="F21" s="16">
        <f t="shared" ref="F21:F24" si="0">(C21*E21)</f>
        <v>9375</v>
      </c>
    </row>
    <row r="22" spans="1:250" ht="12.75" x14ac:dyDescent="0.25">
      <c r="A22" s="11" t="s">
        <v>33</v>
      </c>
      <c r="B22" s="11" t="s">
        <v>29</v>
      </c>
      <c r="C22" s="23">
        <v>0.125</v>
      </c>
      <c r="D22" s="11" t="s">
        <v>34</v>
      </c>
      <c r="E22" s="16">
        <v>25000</v>
      </c>
      <c r="F22" s="16">
        <f t="shared" si="0"/>
        <v>3125</v>
      </c>
    </row>
    <row r="23" spans="1:250" ht="12.75" x14ac:dyDescent="0.25">
      <c r="A23" s="11" t="s">
        <v>35</v>
      </c>
      <c r="B23" s="11" t="s">
        <v>29</v>
      </c>
      <c r="C23" s="23">
        <v>0.25</v>
      </c>
      <c r="D23" s="11" t="s">
        <v>36</v>
      </c>
      <c r="E23" s="16">
        <v>25000</v>
      </c>
      <c r="F23" s="16">
        <f t="shared" si="0"/>
        <v>6250</v>
      </c>
    </row>
    <row r="24" spans="1:250" ht="12.75" x14ac:dyDescent="0.25">
      <c r="A24" s="11" t="s">
        <v>37</v>
      </c>
      <c r="B24" s="11" t="s">
        <v>29</v>
      </c>
      <c r="C24" s="23">
        <v>2</v>
      </c>
      <c r="D24" s="11" t="s">
        <v>39</v>
      </c>
      <c r="E24" s="16">
        <v>25000</v>
      </c>
      <c r="F24" s="16">
        <f t="shared" si="0"/>
        <v>50000</v>
      </c>
    </row>
    <row r="25" spans="1:250" ht="12.75" customHeight="1" x14ac:dyDescent="0.25">
      <c r="A25" s="112" t="s">
        <v>111</v>
      </c>
      <c r="B25" s="113"/>
      <c r="C25" s="113"/>
      <c r="D25" s="113"/>
      <c r="E25" s="114"/>
      <c r="F25" s="24">
        <f>SUM(F20:F24)</f>
        <v>78125</v>
      </c>
    </row>
    <row r="26" spans="1:250" ht="12" customHeight="1" x14ac:dyDescent="0.25">
      <c r="A26" s="21"/>
      <c r="B26" s="22"/>
      <c r="C26" s="22"/>
      <c r="D26" s="22"/>
      <c r="E26" s="25"/>
      <c r="F26" s="25"/>
    </row>
    <row r="27" spans="1:250" ht="12" customHeight="1" x14ac:dyDescent="0.25">
      <c r="A27" s="86" t="s">
        <v>40</v>
      </c>
      <c r="B27" s="87"/>
      <c r="C27" s="87"/>
      <c r="D27" s="87"/>
      <c r="E27" s="87"/>
      <c r="F27" s="88"/>
    </row>
    <row r="28" spans="1:250" s="76" customFormat="1" ht="24" customHeight="1" x14ac:dyDescent="0.25">
      <c r="A28" s="3" t="s">
        <v>22</v>
      </c>
      <c r="B28" s="3" t="s">
        <v>23</v>
      </c>
      <c r="C28" s="3" t="s">
        <v>24</v>
      </c>
      <c r="D28" s="3" t="s">
        <v>25</v>
      </c>
      <c r="E28" s="3" t="s">
        <v>26</v>
      </c>
      <c r="F28" s="3" t="s">
        <v>27</v>
      </c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75"/>
      <c r="AV28" s="75"/>
      <c r="AW28" s="75"/>
      <c r="AX28" s="75"/>
      <c r="AY28" s="75"/>
      <c r="AZ28" s="75"/>
      <c r="BA28" s="75"/>
      <c r="BB28" s="75"/>
      <c r="BC28" s="75"/>
      <c r="BD28" s="75"/>
      <c r="BE28" s="75"/>
      <c r="BF28" s="75"/>
      <c r="BG28" s="75"/>
      <c r="BH28" s="75"/>
      <c r="BI28" s="75"/>
      <c r="BJ28" s="75"/>
      <c r="BK28" s="75"/>
      <c r="BL28" s="75"/>
      <c r="BM28" s="75"/>
      <c r="BN28" s="75"/>
      <c r="BO28" s="75"/>
      <c r="BP28" s="75"/>
      <c r="BQ28" s="75"/>
      <c r="BR28" s="75"/>
      <c r="BS28" s="75"/>
      <c r="BT28" s="75"/>
      <c r="BU28" s="75"/>
      <c r="BV28" s="75"/>
      <c r="BW28" s="75"/>
      <c r="BX28" s="75"/>
      <c r="BY28" s="75"/>
      <c r="BZ28" s="75"/>
      <c r="CA28" s="75"/>
      <c r="CB28" s="75"/>
      <c r="CC28" s="75"/>
      <c r="CD28" s="75"/>
      <c r="CE28" s="75"/>
      <c r="CF28" s="75"/>
      <c r="CG28" s="75"/>
      <c r="CH28" s="75"/>
      <c r="CI28" s="75"/>
      <c r="CJ28" s="75"/>
      <c r="CK28" s="75"/>
      <c r="CL28" s="75"/>
      <c r="CM28" s="75"/>
      <c r="CN28" s="75"/>
      <c r="CO28" s="75"/>
      <c r="CP28" s="75"/>
      <c r="CQ28" s="75"/>
      <c r="CR28" s="75"/>
      <c r="CS28" s="75"/>
      <c r="CT28" s="75"/>
      <c r="CU28" s="75"/>
      <c r="CV28" s="75"/>
      <c r="CW28" s="75"/>
      <c r="CX28" s="75"/>
      <c r="CY28" s="75"/>
      <c r="CZ28" s="75"/>
      <c r="DA28" s="75"/>
      <c r="DB28" s="75"/>
      <c r="DC28" s="75"/>
      <c r="DD28" s="75"/>
      <c r="DE28" s="75"/>
      <c r="DF28" s="75"/>
      <c r="DG28" s="75"/>
      <c r="DH28" s="75"/>
      <c r="DI28" s="75"/>
      <c r="DJ28" s="75"/>
      <c r="DK28" s="75"/>
      <c r="DL28" s="75"/>
      <c r="DM28" s="75"/>
      <c r="DN28" s="75"/>
      <c r="DO28" s="75"/>
      <c r="DP28" s="75"/>
      <c r="DQ28" s="75"/>
      <c r="DR28" s="75"/>
      <c r="DS28" s="75"/>
      <c r="DT28" s="75"/>
      <c r="DU28" s="75"/>
      <c r="DV28" s="75"/>
      <c r="DW28" s="75"/>
      <c r="DX28" s="75"/>
      <c r="DY28" s="75"/>
      <c r="DZ28" s="75"/>
      <c r="EA28" s="75"/>
      <c r="EB28" s="75"/>
      <c r="EC28" s="75"/>
      <c r="ED28" s="75"/>
      <c r="EE28" s="75"/>
      <c r="EF28" s="75"/>
      <c r="EG28" s="75"/>
      <c r="EH28" s="75"/>
      <c r="EI28" s="75"/>
      <c r="EJ28" s="75"/>
      <c r="EK28" s="75"/>
      <c r="EL28" s="75"/>
      <c r="EM28" s="75"/>
      <c r="EN28" s="75"/>
      <c r="EO28" s="75"/>
      <c r="EP28" s="75"/>
      <c r="EQ28" s="75"/>
      <c r="ER28" s="75"/>
      <c r="ES28" s="75"/>
      <c r="ET28" s="75"/>
      <c r="EU28" s="75"/>
      <c r="EV28" s="75"/>
      <c r="EW28" s="75"/>
      <c r="EX28" s="75"/>
      <c r="EY28" s="75"/>
      <c r="EZ28" s="75"/>
      <c r="FA28" s="75"/>
      <c r="FB28" s="75"/>
      <c r="FC28" s="75"/>
      <c r="FD28" s="75"/>
      <c r="FE28" s="75"/>
      <c r="FF28" s="75"/>
      <c r="FG28" s="75"/>
      <c r="FH28" s="75"/>
      <c r="FI28" s="75"/>
      <c r="FJ28" s="75"/>
      <c r="FK28" s="75"/>
      <c r="FL28" s="75"/>
      <c r="FM28" s="75"/>
      <c r="FN28" s="75"/>
      <c r="FO28" s="75"/>
      <c r="FP28" s="75"/>
      <c r="FQ28" s="75"/>
      <c r="FR28" s="75"/>
      <c r="FS28" s="75"/>
      <c r="FT28" s="75"/>
      <c r="FU28" s="75"/>
      <c r="FV28" s="75"/>
      <c r="FW28" s="75"/>
      <c r="FX28" s="75"/>
      <c r="FY28" s="75"/>
      <c r="FZ28" s="75"/>
      <c r="GA28" s="75"/>
      <c r="GB28" s="75"/>
      <c r="GC28" s="75"/>
      <c r="GD28" s="75"/>
      <c r="GE28" s="75"/>
      <c r="GF28" s="75"/>
      <c r="GG28" s="75"/>
      <c r="GH28" s="75"/>
      <c r="GI28" s="75"/>
      <c r="GJ28" s="75"/>
      <c r="GK28" s="75"/>
      <c r="GL28" s="75"/>
      <c r="GM28" s="75"/>
      <c r="GN28" s="75"/>
      <c r="GO28" s="75"/>
      <c r="GP28" s="75"/>
      <c r="GQ28" s="75"/>
      <c r="GR28" s="75"/>
      <c r="GS28" s="75"/>
      <c r="GT28" s="75"/>
      <c r="GU28" s="75"/>
      <c r="GV28" s="75"/>
      <c r="GW28" s="75"/>
      <c r="GX28" s="75"/>
      <c r="GY28" s="75"/>
      <c r="GZ28" s="75"/>
      <c r="HA28" s="75"/>
      <c r="HB28" s="75"/>
      <c r="HC28" s="75"/>
      <c r="HD28" s="75"/>
      <c r="HE28" s="75"/>
      <c r="HF28" s="75"/>
      <c r="HG28" s="75"/>
      <c r="HH28" s="75"/>
      <c r="HI28" s="75"/>
      <c r="HJ28" s="75"/>
      <c r="HK28" s="75"/>
      <c r="HL28" s="75"/>
      <c r="HM28" s="75"/>
      <c r="HN28" s="75"/>
      <c r="HO28" s="75"/>
      <c r="HP28" s="75"/>
      <c r="HQ28" s="75"/>
      <c r="HR28" s="75"/>
      <c r="HS28" s="75"/>
      <c r="HT28" s="75"/>
      <c r="HU28" s="75"/>
      <c r="HV28" s="75"/>
      <c r="HW28" s="75"/>
      <c r="HX28" s="75"/>
      <c r="HY28" s="75"/>
      <c r="HZ28" s="75"/>
      <c r="IA28" s="75"/>
      <c r="IB28" s="75"/>
      <c r="IC28" s="75"/>
      <c r="ID28" s="75"/>
      <c r="IE28" s="75"/>
      <c r="IF28" s="75"/>
      <c r="IG28" s="75"/>
      <c r="IH28" s="75"/>
      <c r="II28" s="75"/>
      <c r="IJ28" s="75"/>
      <c r="IK28" s="75"/>
      <c r="IL28" s="75"/>
      <c r="IM28" s="75"/>
      <c r="IN28" s="75"/>
      <c r="IO28" s="75"/>
      <c r="IP28" s="75"/>
    </row>
    <row r="29" spans="1:250" ht="12.75" x14ac:dyDescent="0.25">
      <c r="A29" s="26" t="s">
        <v>41</v>
      </c>
      <c r="B29" s="26"/>
      <c r="C29" s="26"/>
      <c r="D29" s="26"/>
      <c r="E29" s="27"/>
      <c r="F29" s="27"/>
    </row>
    <row r="30" spans="1:250" ht="12" customHeight="1" x14ac:dyDescent="0.25">
      <c r="A30" s="83" t="s">
        <v>42</v>
      </c>
      <c r="B30" s="84"/>
      <c r="C30" s="84"/>
      <c r="D30" s="84"/>
      <c r="E30" s="85"/>
      <c r="F30" s="28">
        <f>SUM(F29:F29)</f>
        <v>0</v>
      </c>
    </row>
    <row r="31" spans="1:250" ht="12" customHeight="1" x14ac:dyDescent="0.25">
      <c r="A31" s="29"/>
      <c r="B31" s="30"/>
      <c r="C31" s="30"/>
      <c r="D31" s="30"/>
      <c r="E31" s="31"/>
      <c r="F31" s="31"/>
    </row>
    <row r="32" spans="1:250" ht="12" customHeight="1" x14ac:dyDescent="0.25">
      <c r="A32" s="86" t="s">
        <v>43</v>
      </c>
      <c r="B32" s="87"/>
      <c r="C32" s="87"/>
      <c r="D32" s="87"/>
      <c r="E32" s="87"/>
      <c r="F32" s="88"/>
    </row>
    <row r="33" spans="1:250" s="76" customFormat="1" ht="24" customHeight="1" x14ac:dyDescent="0.25">
      <c r="A33" s="4" t="s">
        <v>22</v>
      </c>
      <c r="B33" s="4" t="s">
        <v>23</v>
      </c>
      <c r="C33" s="4" t="s">
        <v>24</v>
      </c>
      <c r="D33" s="4" t="s">
        <v>25</v>
      </c>
      <c r="E33" s="4" t="s">
        <v>26</v>
      </c>
      <c r="F33" s="4" t="s">
        <v>27</v>
      </c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  <c r="AO33" s="75"/>
      <c r="AP33" s="75"/>
      <c r="AQ33" s="75"/>
      <c r="AR33" s="75"/>
      <c r="AS33" s="75"/>
      <c r="AT33" s="75"/>
      <c r="AU33" s="75"/>
      <c r="AV33" s="75"/>
      <c r="AW33" s="75"/>
      <c r="AX33" s="75"/>
      <c r="AY33" s="75"/>
      <c r="AZ33" s="75"/>
      <c r="BA33" s="75"/>
      <c r="BB33" s="75"/>
      <c r="BC33" s="75"/>
      <c r="BD33" s="75"/>
      <c r="BE33" s="75"/>
      <c r="BF33" s="75"/>
      <c r="BG33" s="75"/>
      <c r="BH33" s="75"/>
      <c r="BI33" s="75"/>
      <c r="BJ33" s="75"/>
      <c r="BK33" s="75"/>
      <c r="BL33" s="75"/>
      <c r="BM33" s="75"/>
      <c r="BN33" s="75"/>
      <c r="BO33" s="75"/>
      <c r="BP33" s="75"/>
      <c r="BQ33" s="75"/>
      <c r="BR33" s="75"/>
      <c r="BS33" s="75"/>
      <c r="BT33" s="75"/>
      <c r="BU33" s="75"/>
      <c r="BV33" s="75"/>
      <c r="BW33" s="75"/>
      <c r="BX33" s="75"/>
      <c r="BY33" s="75"/>
      <c r="BZ33" s="75"/>
      <c r="CA33" s="75"/>
      <c r="CB33" s="75"/>
      <c r="CC33" s="75"/>
      <c r="CD33" s="75"/>
      <c r="CE33" s="75"/>
      <c r="CF33" s="75"/>
      <c r="CG33" s="75"/>
      <c r="CH33" s="75"/>
      <c r="CI33" s="75"/>
      <c r="CJ33" s="75"/>
      <c r="CK33" s="75"/>
      <c r="CL33" s="75"/>
      <c r="CM33" s="75"/>
      <c r="CN33" s="75"/>
      <c r="CO33" s="75"/>
      <c r="CP33" s="75"/>
      <c r="CQ33" s="75"/>
      <c r="CR33" s="75"/>
      <c r="CS33" s="75"/>
      <c r="CT33" s="75"/>
      <c r="CU33" s="75"/>
      <c r="CV33" s="75"/>
      <c r="CW33" s="75"/>
      <c r="CX33" s="75"/>
      <c r="CY33" s="75"/>
      <c r="CZ33" s="75"/>
      <c r="DA33" s="75"/>
      <c r="DB33" s="75"/>
      <c r="DC33" s="75"/>
      <c r="DD33" s="75"/>
      <c r="DE33" s="75"/>
      <c r="DF33" s="75"/>
      <c r="DG33" s="75"/>
      <c r="DH33" s="75"/>
      <c r="DI33" s="75"/>
      <c r="DJ33" s="75"/>
      <c r="DK33" s="75"/>
      <c r="DL33" s="75"/>
      <c r="DM33" s="75"/>
      <c r="DN33" s="75"/>
      <c r="DO33" s="75"/>
      <c r="DP33" s="75"/>
      <c r="DQ33" s="75"/>
      <c r="DR33" s="75"/>
      <c r="DS33" s="75"/>
      <c r="DT33" s="75"/>
      <c r="DU33" s="75"/>
      <c r="DV33" s="75"/>
      <c r="DW33" s="75"/>
      <c r="DX33" s="75"/>
      <c r="DY33" s="75"/>
      <c r="DZ33" s="75"/>
      <c r="EA33" s="75"/>
      <c r="EB33" s="75"/>
      <c r="EC33" s="75"/>
      <c r="ED33" s="75"/>
      <c r="EE33" s="75"/>
      <c r="EF33" s="75"/>
      <c r="EG33" s="75"/>
      <c r="EH33" s="75"/>
      <c r="EI33" s="75"/>
      <c r="EJ33" s="75"/>
      <c r="EK33" s="75"/>
      <c r="EL33" s="75"/>
      <c r="EM33" s="75"/>
      <c r="EN33" s="75"/>
      <c r="EO33" s="75"/>
      <c r="EP33" s="75"/>
      <c r="EQ33" s="75"/>
      <c r="ER33" s="75"/>
      <c r="ES33" s="75"/>
      <c r="ET33" s="75"/>
      <c r="EU33" s="75"/>
      <c r="EV33" s="75"/>
      <c r="EW33" s="75"/>
      <c r="EX33" s="75"/>
      <c r="EY33" s="75"/>
      <c r="EZ33" s="75"/>
      <c r="FA33" s="75"/>
      <c r="FB33" s="75"/>
      <c r="FC33" s="75"/>
      <c r="FD33" s="75"/>
      <c r="FE33" s="75"/>
      <c r="FF33" s="75"/>
      <c r="FG33" s="75"/>
      <c r="FH33" s="75"/>
      <c r="FI33" s="75"/>
      <c r="FJ33" s="75"/>
      <c r="FK33" s="75"/>
      <c r="FL33" s="75"/>
      <c r="FM33" s="75"/>
      <c r="FN33" s="75"/>
      <c r="FO33" s="75"/>
      <c r="FP33" s="75"/>
      <c r="FQ33" s="75"/>
      <c r="FR33" s="75"/>
      <c r="FS33" s="75"/>
      <c r="FT33" s="75"/>
      <c r="FU33" s="75"/>
      <c r="FV33" s="75"/>
      <c r="FW33" s="75"/>
      <c r="FX33" s="75"/>
      <c r="FY33" s="75"/>
      <c r="FZ33" s="75"/>
      <c r="GA33" s="75"/>
      <c r="GB33" s="75"/>
      <c r="GC33" s="75"/>
      <c r="GD33" s="75"/>
      <c r="GE33" s="75"/>
      <c r="GF33" s="75"/>
      <c r="GG33" s="75"/>
      <c r="GH33" s="75"/>
      <c r="GI33" s="75"/>
      <c r="GJ33" s="75"/>
      <c r="GK33" s="75"/>
      <c r="GL33" s="75"/>
      <c r="GM33" s="75"/>
      <c r="GN33" s="75"/>
      <c r="GO33" s="75"/>
      <c r="GP33" s="75"/>
      <c r="GQ33" s="75"/>
      <c r="GR33" s="75"/>
      <c r="GS33" s="75"/>
      <c r="GT33" s="75"/>
      <c r="GU33" s="75"/>
      <c r="GV33" s="75"/>
      <c r="GW33" s="75"/>
      <c r="GX33" s="75"/>
      <c r="GY33" s="75"/>
      <c r="GZ33" s="75"/>
      <c r="HA33" s="75"/>
      <c r="HB33" s="75"/>
      <c r="HC33" s="75"/>
      <c r="HD33" s="75"/>
      <c r="HE33" s="75"/>
      <c r="HF33" s="75"/>
      <c r="HG33" s="75"/>
      <c r="HH33" s="75"/>
      <c r="HI33" s="75"/>
      <c r="HJ33" s="75"/>
      <c r="HK33" s="75"/>
      <c r="HL33" s="75"/>
      <c r="HM33" s="75"/>
      <c r="HN33" s="75"/>
      <c r="HO33" s="75"/>
      <c r="HP33" s="75"/>
      <c r="HQ33" s="75"/>
      <c r="HR33" s="75"/>
      <c r="HS33" s="75"/>
      <c r="HT33" s="75"/>
      <c r="HU33" s="75"/>
      <c r="HV33" s="75"/>
      <c r="HW33" s="75"/>
      <c r="HX33" s="75"/>
      <c r="HY33" s="75"/>
      <c r="HZ33" s="75"/>
      <c r="IA33" s="75"/>
      <c r="IB33" s="75"/>
      <c r="IC33" s="75"/>
      <c r="ID33" s="75"/>
      <c r="IE33" s="75"/>
      <c r="IF33" s="75"/>
      <c r="IG33" s="75"/>
      <c r="IH33" s="75"/>
      <c r="II33" s="75"/>
      <c r="IJ33" s="75"/>
      <c r="IK33" s="75"/>
      <c r="IL33" s="75"/>
      <c r="IM33" s="75"/>
      <c r="IN33" s="75"/>
      <c r="IO33" s="75"/>
      <c r="IP33" s="75"/>
    </row>
    <row r="34" spans="1:250" ht="12.75" customHeight="1" x14ac:dyDescent="0.25">
      <c r="A34" s="17" t="s">
        <v>44</v>
      </c>
      <c r="B34" s="11" t="s">
        <v>99</v>
      </c>
      <c r="C34" s="23">
        <v>0.125</v>
      </c>
      <c r="D34" s="11" t="s">
        <v>45</v>
      </c>
      <c r="E34" s="16">
        <v>280000</v>
      </c>
      <c r="F34" s="16">
        <f>E34*C34</f>
        <v>35000</v>
      </c>
      <c r="H34" s="32"/>
    </row>
    <row r="35" spans="1:250" ht="12.75" customHeight="1" x14ac:dyDescent="0.25">
      <c r="A35" s="17" t="s">
        <v>46</v>
      </c>
      <c r="B35" s="11" t="s">
        <v>99</v>
      </c>
      <c r="C35" s="23">
        <v>0.125</v>
      </c>
      <c r="D35" s="11" t="s">
        <v>45</v>
      </c>
      <c r="E35" s="16">
        <v>280000</v>
      </c>
      <c r="F35" s="16">
        <f t="shared" ref="F35:F39" si="1">E35*C35</f>
        <v>35000</v>
      </c>
      <c r="H35" s="32"/>
    </row>
    <row r="36" spans="1:250" ht="25.5" x14ac:dyDescent="0.25">
      <c r="A36" s="17" t="s">
        <v>47</v>
      </c>
      <c r="B36" s="11" t="s">
        <v>99</v>
      </c>
      <c r="C36" s="23">
        <v>0.25</v>
      </c>
      <c r="D36" s="11" t="s">
        <v>45</v>
      </c>
      <c r="E36" s="16">
        <v>140000</v>
      </c>
      <c r="F36" s="16">
        <f t="shared" si="1"/>
        <v>35000</v>
      </c>
      <c r="H36" s="32"/>
    </row>
    <row r="37" spans="1:250" ht="12.75" x14ac:dyDescent="0.25">
      <c r="A37" s="17" t="s">
        <v>48</v>
      </c>
      <c r="B37" s="11" t="s">
        <v>99</v>
      </c>
      <c r="C37" s="23">
        <v>0.125</v>
      </c>
      <c r="D37" s="11" t="s">
        <v>49</v>
      </c>
      <c r="E37" s="16">
        <v>280000</v>
      </c>
      <c r="F37" s="16">
        <f t="shared" si="1"/>
        <v>35000</v>
      </c>
      <c r="H37" s="32"/>
    </row>
    <row r="38" spans="1:250" ht="12.75" x14ac:dyDescent="0.25">
      <c r="A38" s="17" t="s">
        <v>50</v>
      </c>
      <c r="B38" s="11" t="s">
        <v>99</v>
      </c>
      <c r="C38" s="23">
        <v>0.25</v>
      </c>
      <c r="D38" s="11" t="s">
        <v>51</v>
      </c>
      <c r="E38" s="16">
        <v>140000</v>
      </c>
      <c r="F38" s="16">
        <f t="shared" si="1"/>
        <v>35000</v>
      </c>
      <c r="H38" s="32"/>
    </row>
    <row r="39" spans="1:250" ht="12.75" x14ac:dyDescent="0.25">
      <c r="A39" s="17" t="s">
        <v>52</v>
      </c>
      <c r="B39" s="11" t="s">
        <v>99</v>
      </c>
      <c r="C39" s="23">
        <v>0.125</v>
      </c>
      <c r="D39" s="11" t="s">
        <v>51</v>
      </c>
      <c r="E39" s="16">
        <v>280000</v>
      </c>
      <c r="F39" s="16">
        <f t="shared" si="1"/>
        <v>35000</v>
      </c>
      <c r="H39" s="32"/>
    </row>
    <row r="40" spans="1:250" ht="12.75" x14ac:dyDescent="0.25">
      <c r="A40" s="115" t="s">
        <v>53</v>
      </c>
      <c r="B40" s="116"/>
      <c r="C40" s="116"/>
      <c r="D40" s="116"/>
      <c r="E40" s="117"/>
      <c r="F40" s="33">
        <f>SUM(F34:F39)</f>
        <v>210000</v>
      </c>
    </row>
    <row r="41" spans="1:250" ht="12" customHeight="1" x14ac:dyDescent="0.25">
      <c r="A41" s="29"/>
      <c r="B41" s="30"/>
      <c r="C41" s="30"/>
      <c r="D41" s="30"/>
      <c r="E41" s="31"/>
      <c r="F41" s="31"/>
    </row>
    <row r="42" spans="1:250" ht="12" customHeight="1" x14ac:dyDescent="0.25">
      <c r="A42" s="86" t="s">
        <v>54</v>
      </c>
      <c r="B42" s="87"/>
      <c r="C42" s="87"/>
      <c r="D42" s="87"/>
      <c r="E42" s="87"/>
      <c r="F42" s="88"/>
    </row>
    <row r="43" spans="1:250" s="76" customFormat="1" ht="24" customHeight="1" x14ac:dyDescent="0.25">
      <c r="A43" s="4" t="s">
        <v>55</v>
      </c>
      <c r="B43" s="4" t="s">
        <v>56</v>
      </c>
      <c r="C43" s="3" t="s">
        <v>110</v>
      </c>
      <c r="D43" s="4" t="s">
        <v>25</v>
      </c>
      <c r="E43" s="4" t="s">
        <v>26</v>
      </c>
      <c r="F43" s="4" t="s">
        <v>27</v>
      </c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5"/>
      <c r="AJ43" s="75"/>
      <c r="AK43" s="75"/>
      <c r="AL43" s="75"/>
      <c r="AM43" s="75"/>
      <c r="AN43" s="75"/>
      <c r="AO43" s="75"/>
      <c r="AP43" s="75"/>
      <c r="AQ43" s="75"/>
      <c r="AR43" s="75"/>
      <c r="AS43" s="75"/>
      <c r="AT43" s="75"/>
      <c r="AU43" s="75"/>
      <c r="AV43" s="75"/>
      <c r="AW43" s="75"/>
      <c r="AX43" s="75"/>
      <c r="AY43" s="75"/>
      <c r="AZ43" s="75"/>
      <c r="BA43" s="75"/>
      <c r="BB43" s="75"/>
      <c r="BC43" s="75"/>
      <c r="BD43" s="75"/>
      <c r="BE43" s="75"/>
      <c r="BF43" s="75"/>
      <c r="BG43" s="75"/>
      <c r="BH43" s="75"/>
      <c r="BI43" s="75"/>
      <c r="BJ43" s="75"/>
      <c r="BK43" s="75"/>
      <c r="BL43" s="75"/>
      <c r="BM43" s="75"/>
      <c r="BN43" s="75"/>
      <c r="BO43" s="75"/>
      <c r="BP43" s="75"/>
      <c r="BQ43" s="75"/>
      <c r="BR43" s="75"/>
      <c r="BS43" s="75"/>
      <c r="BT43" s="75"/>
      <c r="BU43" s="75"/>
      <c r="BV43" s="75"/>
      <c r="BW43" s="75"/>
      <c r="BX43" s="75"/>
      <c r="BY43" s="75"/>
      <c r="BZ43" s="75"/>
      <c r="CA43" s="75"/>
      <c r="CB43" s="75"/>
      <c r="CC43" s="75"/>
      <c r="CD43" s="75"/>
      <c r="CE43" s="75"/>
      <c r="CF43" s="75"/>
      <c r="CG43" s="75"/>
      <c r="CH43" s="75"/>
      <c r="CI43" s="75"/>
      <c r="CJ43" s="75"/>
      <c r="CK43" s="75"/>
      <c r="CL43" s="75"/>
      <c r="CM43" s="75"/>
      <c r="CN43" s="75"/>
      <c r="CO43" s="75"/>
      <c r="CP43" s="75"/>
      <c r="CQ43" s="75"/>
      <c r="CR43" s="75"/>
      <c r="CS43" s="75"/>
      <c r="CT43" s="75"/>
      <c r="CU43" s="75"/>
      <c r="CV43" s="75"/>
      <c r="CW43" s="75"/>
      <c r="CX43" s="75"/>
      <c r="CY43" s="75"/>
      <c r="CZ43" s="75"/>
      <c r="DA43" s="75"/>
      <c r="DB43" s="75"/>
      <c r="DC43" s="75"/>
      <c r="DD43" s="75"/>
      <c r="DE43" s="75"/>
      <c r="DF43" s="75"/>
      <c r="DG43" s="75"/>
      <c r="DH43" s="75"/>
      <c r="DI43" s="75"/>
      <c r="DJ43" s="75"/>
      <c r="DK43" s="75"/>
      <c r="DL43" s="75"/>
      <c r="DM43" s="75"/>
      <c r="DN43" s="75"/>
      <c r="DO43" s="75"/>
      <c r="DP43" s="75"/>
      <c r="DQ43" s="75"/>
      <c r="DR43" s="75"/>
      <c r="DS43" s="75"/>
      <c r="DT43" s="75"/>
      <c r="DU43" s="75"/>
      <c r="DV43" s="75"/>
      <c r="DW43" s="75"/>
      <c r="DX43" s="75"/>
      <c r="DY43" s="75"/>
      <c r="DZ43" s="75"/>
      <c r="EA43" s="75"/>
      <c r="EB43" s="75"/>
      <c r="EC43" s="75"/>
      <c r="ED43" s="75"/>
      <c r="EE43" s="75"/>
      <c r="EF43" s="75"/>
      <c r="EG43" s="75"/>
      <c r="EH43" s="75"/>
      <c r="EI43" s="75"/>
      <c r="EJ43" s="75"/>
      <c r="EK43" s="75"/>
      <c r="EL43" s="75"/>
      <c r="EM43" s="75"/>
      <c r="EN43" s="75"/>
      <c r="EO43" s="75"/>
      <c r="EP43" s="75"/>
      <c r="EQ43" s="75"/>
      <c r="ER43" s="75"/>
      <c r="ES43" s="75"/>
      <c r="ET43" s="75"/>
      <c r="EU43" s="75"/>
      <c r="EV43" s="75"/>
      <c r="EW43" s="75"/>
      <c r="EX43" s="75"/>
      <c r="EY43" s="75"/>
      <c r="EZ43" s="75"/>
      <c r="FA43" s="75"/>
      <c r="FB43" s="75"/>
      <c r="FC43" s="75"/>
      <c r="FD43" s="75"/>
      <c r="FE43" s="75"/>
      <c r="FF43" s="75"/>
      <c r="FG43" s="75"/>
      <c r="FH43" s="75"/>
      <c r="FI43" s="75"/>
      <c r="FJ43" s="75"/>
      <c r="FK43" s="75"/>
      <c r="FL43" s="75"/>
      <c r="FM43" s="75"/>
      <c r="FN43" s="75"/>
      <c r="FO43" s="75"/>
      <c r="FP43" s="75"/>
      <c r="FQ43" s="75"/>
      <c r="FR43" s="75"/>
      <c r="FS43" s="75"/>
      <c r="FT43" s="75"/>
      <c r="FU43" s="75"/>
      <c r="FV43" s="75"/>
      <c r="FW43" s="75"/>
      <c r="FX43" s="75"/>
      <c r="FY43" s="75"/>
      <c r="FZ43" s="75"/>
      <c r="GA43" s="75"/>
      <c r="GB43" s="75"/>
      <c r="GC43" s="75"/>
      <c r="GD43" s="75"/>
      <c r="GE43" s="75"/>
      <c r="GF43" s="75"/>
      <c r="GG43" s="75"/>
      <c r="GH43" s="75"/>
      <c r="GI43" s="75"/>
      <c r="GJ43" s="75"/>
      <c r="GK43" s="75"/>
      <c r="GL43" s="75"/>
      <c r="GM43" s="75"/>
      <c r="GN43" s="75"/>
      <c r="GO43" s="75"/>
      <c r="GP43" s="75"/>
      <c r="GQ43" s="75"/>
      <c r="GR43" s="75"/>
      <c r="GS43" s="75"/>
      <c r="GT43" s="75"/>
      <c r="GU43" s="75"/>
      <c r="GV43" s="75"/>
      <c r="GW43" s="75"/>
      <c r="GX43" s="75"/>
      <c r="GY43" s="75"/>
      <c r="GZ43" s="75"/>
      <c r="HA43" s="75"/>
      <c r="HB43" s="75"/>
      <c r="HC43" s="75"/>
      <c r="HD43" s="75"/>
      <c r="HE43" s="75"/>
      <c r="HF43" s="75"/>
      <c r="HG43" s="75"/>
      <c r="HH43" s="75"/>
      <c r="HI43" s="75"/>
      <c r="HJ43" s="75"/>
      <c r="HK43" s="75"/>
      <c r="HL43" s="75"/>
      <c r="HM43" s="75"/>
      <c r="HN43" s="75"/>
      <c r="HO43" s="75"/>
      <c r="HP43" s="75"/>
      <c r="HQ43" s="75"/>
      <c r="HR43" s="75"/>
      <c r="HS43" s="75"/>
      <c r="HT43" s="75"/>
      <c r="HU43" s="75"/>
      <c r="HV43" s="75"/>
      <c r="HW43" s="75"/>
      <c r="HX43" s="75"/>
      <c r="HY43" s="75"/>
      <c r="HZ43" s="75"/>
      <c r="IA43" s="75"/>
      <c r="IB43" s="75"/>
      <c r="IC43" s="75"/>
      <c r="ID43" s="75"/>
      <c r="IE43" s="75"/>
      <c r="IF43" s="75"/>
      <c r="IG43" s="75"/>
      <c r="IH43" s="75"/>
      <c r="II43" s="75"/>
      <c r="IJ43" s="75"/>
      <c r="IK43" s="75"/>
      <c r="IL43" s="75"/>
      <c r="IM43" s="75"/>
      <c r="IN43" s="75"/>
      <c r="IO43" s="75"/>
      <c r="IP43" s="75"/>
    </row>
    <row r="44" spans="1:250" ht="12.75" customHeight="1" x14ac:dyDescent="0.25">
      <c r="A44" s="105" t="s">
        <v>57</v>
      </c>
      <c r="B44" s="106"/>
      <c r="C44" s="106"/>
      <c r="D44" s="106"/>
      <c r="E44" s="106"/>
      <c r="F44" s="107"/>
    </row>
    <row r="45" spans="1:250" ht="12.75" x14ac:dyDescent="0.25">
      <c r="A45" s="34" t="s">
        <v>58</v>
      </c>
      <c r="B45" s="34" t="s">
        <v>38</v>
      </c>
      <c r="C45" s="35">
        <v>75</v>
      </c>
      <c r="D45" s="34" t="s">
        <v>34</v>
      </c>
      <c r="E45" s="36">
        <v>8000</v>
      </c>
      <c r="F45" s="36">
        <f>(C45*E45)</f>
        <v>600000</v>
      </c>
    </row>
    <row r="46" spans="1:250" ht="12.75" customHeight="1" x14ac:dyDescent="0.25">
      <c r="A46" s="77" t="s">
        <v>59</v>
      </c>
      <c r="B46" s="78"/>
      <c r="C46" s="78"/>
      <c r="D46" s="78"/>
      <c r="E46" s="78"/>
      <c r="F46" s="79"/>
    </row>
    <row r="47" spans="1:250" ht="12.75" x14ac:dyDescent="0.25">
      <c r="A47" s="37" t="s">
        <v>104</v>
      </c>
      <c r="B47" s="37" t="s">
        <v>38</v>
      </c>
      <c r="C47" s="38">
        <v>300</v>
      </c>
      <c r="D47" s="37" t="s">
        <v>34</v>
      </c>
      <c r="E47" s="39">
        <v>814</v>
      </c>
      <c r="F47" s="39">
        <f>(C47*E47)</f>
        <v>244200</v>
      </c>
    </row>
    <row r="48" spans="1:250" ht="12.75" customHeight="1" x14ac:dyDescent="0.25">
      <c r="A48" s="108" t="s">
        <v>60</v>
      </c>
      <c r="B48" s="108"/>
      <c r="C48" s="108"/>
      <c r="D48" s="108"/>
      <c r="E48" s="108"/>
      <c r="F48" s="108"/>
    </row>
    <row r="49" spans="1:250" ht="12.75" customHeight="1" x14ac:dyDescent="0.25">
      <c r="A49" s="40" t="s">
        <v>61</v>
      </c>
      <c r="B49" s="40" t="s">
        <v>38</v>
      </c>
      <c r="C49" s="41">
        <v>1</v>
      </c>
      <c r="D49" s="40" t="s">
        <v>62</v>
      </c>
      <c r="E49" s="42">
        <v>17440</v>
      </c>
      <c r="F49" s="42">
        <f>C49*E49</f>
        <v>17440</v>
      </c>
    </row>
    <row r="50" spans="1:250" ht="12.75" customHeight="1" x14ac:dyDescent="0.25">
      <c r="A50" s="34" t="s">
        <v>63</v>
      </c>
      <c r="B50" s="34" t="s">
        <v>38</v>
      </c>
      <c r="C50" s="35">
        <v>2</v>
      </c>
      <c r="D50" s="34" t="s">
        <v>62</v>
      </c>
      <c r="E50" s="36">
        <v>5093</v>
      </c>
      <c r="F50" s="36">
        <f>C50*E50</f>
        <v>10186</v>
      </c>
    </row>
    <row r="51" spans="1:250" ht="12.75" customHeight="1" x14ac:dyDescent="0.25">
      <c r="A51" s="77" t="s">
        <v>64</v>
      </c>
      <c r="B51" s="78"/>
      <c r="C51" s="78"/>
      <c r="D51" s="78"/>
      <c r="E51" s="78"/>
      <c r="F51" s="79"/>
    </row>
    <row r="52" spans="1:250" ht="12.75" x14ac:dyDescent="0.25">
      <c r="A52" s="37" t="s">
        <v>65</v>
      </c>
      <c r="B52" s="37" t="s">
        <v>66</v>
      </c>
      <c r="C52" s="38">
        <v>2</v>
      </c>
      <c r="D52" s="37" t="s">
        <v>107</v>
      </c>
      <c r="E52" s="39">
        <v>39990</v>
      </c>
      <c r="F52" s="39">
        <f>C52*E52</f>
        <v>79980</v>
      </c>
    </row>
    <row r="53" spans="1:250" ht="13.5" customHeight="1" x14ac:dyDescent="0.25">
      <c r="A53" s="83" t="s">
        <v>67</v>
      </c>
      <c r="B53" s="84"/>
      <c r="C53" s="84"/>
      <c r="D53" s="84"/>
      <c r="E53" s="85"/>
      <c r="F53" s="28">
        <f>F45+F47+F49+F50+F52</f>
        <v>951806</v>
      </c>
    </row>
    <row r="54" spans="1:250" ht="12" customHeight="1" x14ac:dyDescent="0.25">
      <c r="A54" s="29"/>
      <c r="B54" s="30"/>
      <c r="C54" s="30"/>
      <c r="D54" s="30"/>
      <c r="E54" s="31"/>
      <c r="F54" s="31"/>
    </row>
    <row r="55" spans="1:250" ht="12" customHeight="1" x14ac:dyDescent="0.25">
      <c r="A55" s="86" t="s">
        <v>68</v>
      </c>
      <c r="B55" s="87"/>
      <c r="C55" s="87"/>
      <c r="D55" s="87"/>
      <c r="E55" s="87"/>
      <c r="F55" s="88"/>
    </row>
    <row r="56" spans="1:250" s="76" customFormat="1" ht="24" customHeight="1" x14ac:dyDescent="0.25">
      <c r="A56" s="3" t="s">
        <v>69</v>
      </c>
      <c r="B56" s="3" t="s">
        <v>56</v>
      </c>
      <c r="C56" s="3" t="s">
        <v>110</v>
      </c>
      <c r="D56" s="3" t="s">
        <v>25</v>
      </c>
      <c r="E56" s="3" t="s">
        <v>26</v>
      </c>
      <c r="F56" s="3" t="s">
        <v>27</v>
      </c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75"/>
      <c r="AG56" s="75"/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75"/>
      <c r="AV56" s="75"/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75"/>
      <c r="BK56" s="75"/>
      <c r="BL56" s="75"/>
      <c r="BM56" s="75"/>
      <c r="BN56" s="75"/>
      <c r="BO56" s="75"/>
      <c r="BP56" s="75"/>
      <c r="BQ56" s="75"/>
      <c r="BR56" s="75"/>
      <c r="BS56" s="75"/>
      <c r="BT56" s="75"/>
      <c r="BU56" s="75"/>
      <c r="BV56" s="75"/>
      <c r="BW56" s="75"/>
      <c r="BX56" s="75"/>
      <c r="BY56" s="75"/>
      <c r="BZ56" s="75"/>
      <c r="CA56" s="75"/>
      <c r="CB56" s="75"/>
      <c r="CC56" s="75"/>
      <c r="CD56" s="75"/>
      <c r="CE56" s="75"/>
      <c r="CF56" s="75"/>
      <c r="CG56" s="75"/>
      <c r="CH56" s="75"/>
      <c r="CI56" s="75"/>
      <c r="CJ56" s="75"/>
      <c r="CK56" s="75"/>
      <c r="CL56" s="75"/>
      <c r="CM56" s="75"/>
      <c r="CN56" s="75"/>
      <c r="CO56" s="75"/>
      <c r="CP56" s="75"/>
      <c r="CQ56" s="75"/>
      <c r="CR56" s="75"/>
      <c r="CS56" s="75"/>
      <c r="CT56" s="75"/>
      <c r="CU56" s="75"/>
      <c r="CV56" s="75"/>
      <c r="CW56" s="75"/>
      <c r="CX56" s="75"/>
      <c r="CY56" s="75"/>
      <c r="CZ56" s="75"/>
      <c r="DA56" s="75"/>
      <c r="DB56" s="75"/>
      <c r="DC56" s="75"/>
      <c r="DD56" s="75"/>
      <c r="DE56" s="75"/>
      <c r="DF56" s="75"/>
      <c r="DG56" s="75"/>
      <c r="DH56" s="75"/>
      <c r="DI56" s="75"/>
      <c r="DJ56" s="75"/>
      <c r="DK56" s="75"/>
      <c r="DL56" s="75"/>
      <c r="DM56" s="75"/>
      <c r="DN56" s="75"/>
      <c r="DO56" s="75"/>
      <c r="DP56" s="75"/>
      <c r="DQ56" s="75"/>
      <c r="DR56" s="75"/>
      <c r="DS56" s="75"/>
      <c r="DT56" s="75"/>
      <c r="DU56" s="75"/>
      <c r="DV56" s="75"/>
      <c r="DW56" s="75"/>
      <c r="DX56" s="75"/>
      <c r="DY56" s="75"/>
      <c r="DZ56" s="75"/>
      <c r="EA56" s="75"/>
      <c r="EB56" s="75"/>
      <c r="EC56" s="75"/>
      <c r="ED56" s="75"/>
      <c r="EE56" s="75"/>
      <c r="EF56" s="75"/>
      <c r="EG56" s="75"/>
      <c r="EH56" s="75"/>
      <c r="EI56" s="75"/>
      <c r="EJ56" s="75"/>
      <c r="EK56" s="75"/>
      <c r="EL56" s="75"/>
      <c r="EM56" s="75"/>
      <c r="EN56" s="75"/>
      <c r="EO56" s="75"/>
      <c r="EP56" s="75"/>
      <c r="EQ56" s="75"/>
      <c r="ER56" s="75"/>
      <c r="ES56" s="75"/>
      <c r="ET56" s="75"/>
      <c r="EU56" s="75"/>
      <c r="EV56" s="75"/>
      <c r="EW56" s="75"/>
      <c r="EX56" s="75"/>
      <c r="EY56" s="75"/>
      <c r="EZ56" s="75"/>
      <c r="FA56" s="75"/>
      <c r="FB56" s="75"/>
      <c r="FC56" s="75"/>
      <c r="FD56" s="75"/>
      <c r="FE56" s="75"/>
      <c r="FF56" s="75"/>
      <c r="FG56" s="75"/>
      <c r="FH56" s="75"/>
      <c r="FI56" s="75"/>
      <c r="FJ56" s="75"/>
      <c r="FK56" s="75"/>
      <c r="FL56" s="75"/>
      <c r="FM56" s="75"/>
      <c r="FN56" s="75"/>
      <c r="FO56" s="75"/>
      <c r="FP56" s="75"/>
      <c r="FQ56" s="75"/>
      <c r="FR56" s="75"/>
      <c r="FS56" s="75"/>
      <c r="FT56" s="75"/>
      <c r="FU56" s="75"/>
      <c r="FV56" s="75"/>
      <c r="FW56" s="75"/>
      <c r="FX56" s="75"/>
      <c r="FY56" s="75"/>
      <c r="FZ56" s="75"/>
      <c r="GA56" s="75"/>
      <c r="GB56" s="75"/>
      <c r="GC56" s="75"/>
      <c r="GD56" s="75"/>
      <c r="GE56" s="75"/>
      <c r="GF56" s="75"/>
      <c r="GG56" s="75"/>
      <c r="GH56" s="75"/>
      <c r="GI56" s="75"/>
      <c r="GJ56" s="75"/>
      <c r="GK56" s="75"/>
      <c r="GL56" s="75"/>
      <c r="GM56" s="75"/>
      <c r="GN56" s="75"/>
      <c r="GO56" s="75"/>
      <c r="GP56" s="75"/>
      <c r="GQ56" s="75"/>
      <c r="GR56" s="75"/>
      <c r="GS56" s="75"/>
      <c r="GT56" s="75"/>
      <c r="GU56" s="75"/>
      <c r="GV56" s="75"/>
      <c r="GW56" s="75"/>
      <c r="GX56" s="75"/>
      <c r="GY56" s="75"/>
      <c r="GZ56" s="75"/>
      <c r="HA56" s="75"/>
      <c r="HB56" s="75"/>
      <c r="HC56" s="75"/>
      <c r="HD56" s="75"/>
      <c r="HE56" s="75"/>
      <c r="HF56" s="75"/>
      <c r="HG56" s="75"/>
      <c r="HH56" s="75"/>
      <c r="HI56" s="75"/>
      <c r="HJ56" s="75"/>
      <c r="HK56" s="75"/>
      <c r="HL56" s="75"/>
      <c r="HM56" s="75"/>
      <c r="HN56" s="75"/>
      <c r="HO56" s="75"/>
      <c r="HP56" s="75"/>
      <c r="HQ56" s="75"/>
      <c r="HR56" s="75"/>
      <c r="HS56" s="75"/>
      <c r="HT56" s="75"/>
      <c r="HU56" s="75"/>
      <c r="HV56" s="75"/>
      <c r="HW56" s="75"/>
      <c r="HX56" s="75"/>
      <c r="HY56" s="75"/>
      <c r="HZ56" s="75"/>
      <c r="IA56" s="75"/>
      <c r="IB56" s="75"/>
      <c r="IC56" s="75"/>
      <c r="ID56" s="75"/>
      <c r="IE56" s="75"/>
      <c r="IF56" s="75"/>
      <c r="IG56" s="75"/>
      <c r="IH56" s="75"/>
      <c r="II56" s="75"/>
      <c r="IJ56" s="75"/>
      <c r="IK56" s="75"/>
      <c r="IL56" s="75"/>
      <c r="IM56" s="75"/>
      <c r="IN56" s="75"/>
      <c r="IO56" s="75"/>
      <c r="IP56" s="75"/>
    </row>
    <row r="57" spans="1:250" ht="12.75" x14ac:dyDescent="0.25">
      <c r="A57" s="43" t="s">
        <v>102</v>
      </c>
      <c r="B57" s="43" t="s">
        <v>70</v>
      </c>
      <c r="C57" s="44">
        <v>1</v>
      </c>
      <c r="D57" s="43" t="s">
        <v>71</v>
      </c>
      <c r="E57" s="45">
        <v>30000</v>
      </c>
      <c r="F57" s="45">
        <f t="shared" ref="F57:F59" si="2">C57*E57</f>
        <v>30000</v>
      </c>
    </row>
    <row r="58" spans="1:250" ht="12.75" x14ac:dyDescent="0.25">
      <c r="A58" s="43" t="s">
        <v>72</v>
      </c>
      <c r="B58" s="43" t="s">
        <v>73</v>
      </c>
      <c r="C58" s="44">
        <v>160</v>
      </c>
      <c r="D58" s="43" t="s">
        <v>39</v>
      </c>
      <c r="E58" s="45">
        <v>180</v>
      </c>
      <c r="F58" s="45">
        <f t="shared" si="2"/>
        <v>28800</v>
      </c>
    </row>
    <row r="59" spans="1:250" ht="12.75" x14ac:dyDescent="0.25">
      <c r="A59" s="46" t="s">
        <v>74</v>
      </c>
      <c r="B59" s="47"/>
      <c r="C59" s="48"/>
      <c r="D59" s="47"/>
      <c r="E59" s="45"/>
      <c r="F59" s="45">
        <f t="shared" si="2"/>
        <v>0</v>
      </c>
    </row>
    <row r="60" spans="1:250" ht="13.5" customHeight="1" x14ac:dyDescent="0.25">
      <c r="A60" s="83" t="s">
        <v>75</v>
      </c>
      <c r="B60" s="84"/>
      <c r="C60" s="84"/>
      <c r="D60" s="84"/>
      <c r="E60" s="85"/>
      <c r="F60" s="49">
        <f>SUM(F57:F59)</f>
        <v>58800</v>
      </c>
    </row>
    <row r="61" spans="1:250" ht="12" customHeight="1" x14ac:dyDescent="0.25">
      <c r="A61" s="50"/>
      <c r="B61" s="50"/>
      <c r="C61" s="50"/>
      <c r="D61" s="50"/>
      <c r="E61" s="51"/>
      <c r="F61" s="51"/>
    </row>
    <row r="62" spans="1:250" ht="12.75" x14ac:dyDescent="0.25">
      <c r="A62" s="89" t="s">
        <v>76</v>
      </c>
      <c r="B62" s="90"/>
      <c r="C62" s="90"/>
      <c r="D62" s="90"/>
      <c r="E62" s="91"/>
      <c r="F62" s="52">
        <f>SUM(F25+F30+F40+F53+F60)</f>
        <v>1298731</v>
      </c>
    </row>
    <row r="63" spans="1:250" ht="12" customHeight="1" x14ac:dyDescent="0.25">
      <c r="A63" s="92" t="s">
        <v>77</v>
      </c>
      <c r="B63" s="93"/>
      <c r="C63" s="93"/>
      <c r="D63" s="93"/>
      <c r="E63" s="94"/>
      <c r="F63" s="53">
        <f>F62*0.05</f>
        <v>64936.55</v>
      </c>
    </row>
    <row r="64" spans="1:250" ht="12" customHeight="1" x14ac:dyDescent="0.25">
      <c r="A64" s="95" t="s">
        <v>78</v>
      </c>
      <c r="B64" s="96"/>
      <c r="C64" s="96"/>
      <c r="D64" s="96"/>
      <c r="E64" s="97"/>
      <c r="F64" s="54">
        <f>F63+F62</f>
        <v>1363667.55</v>
      </c>
    </row>
    <row r="65" spans="1:6" ht="12" customHeight="1" x14ac:dyDescent="0.25">
      <c r="A65" s="92" t="s">
        <v>79</v>
      </c>
      <c r="B65" s="93"/>
      <c r="C65" s="93"/>
      <c r="D65" s="93"/>
      <c r="E65" s="94"/>
      <c r="F65" s="53">
        <f>F11</f>
        <v>4800000</v>
      </c>
    </row>
    <row r="66" spans="1:6" ht="12.75" x14ac:dyDescent="0.25">
      <c r="A66" s="98" t="s">
        <v>80</v>
      </c>
      <c r="B66" s="99"/>
      <c r="C66" s="99"/>
      <c r="D66" s="99"/>
      <c r="E66" s="100"/>
      <c r="F66" s="55">
        <f>F65-F64</f>
        <v>3436332.45</v>
      </c>
    </row>
    <row r="67" spans="1:6" ht="12" customHeight="1" x14ac:dyDescent="0.25">
      <c r="A67" s="56" t="s">
        <v>81</v>
      </c>
      <c r="B67" s="57"/>
      <c r="C67" s="57"/>
      <c r="D67" s="57"/>
      <c r="E67" s="57"/>
      <c r="F67" s="58"/>
    </row>
    <row r="68" spans="1:6" ht="12.75" customHeight="1" thickBot="1" x14ac:dyDescent="0.3">
      <c r="A68" s="59"/>
      <c r="B68" s="57"/>
      <c r="C68" s="57"/>
      <c r="D68" s="57"/>
      <c r="E68" s="57"/>
      <c r="F68" s="58"/>
    </row>
    <row r="69" spans="1:6" ht="15" customHeight="1" x14ac:dyDescent="0.25">
      <c r="A69" s="125" t="s">
        <v>82</v>
      </c>
      <c r="B69" s="126"/>
      <c r="C69" s="126"/>
      <c r="D69" s="126"/>
      <c r="E69" s="127"/>
      <c r="F69" s="58"/>
    </row>
    <row r="70" spans="1:6" ht="12.75" x14ac:dyDescent="0.25">
      <c r="A70" s="80" t="s">
        <v>83</v>
      </c>
      <c r="B70" s="81"/>
      <c r="C70" s="81"/>
      <c r="D70" s="81"/>
      <c r="E70" s="82"/>
      <c r="F70" s="58"/>
    </row>
    <row r="71" spans="1:6" ht="12.75" x14ac:dyDescent="0.25">
      <c r="A71" s="80" t="s">
        <v>84</v>
      </c>
      <c r="B71" s="81"/>
      <c r="C71" s="81"/>
      <c r="D71" s="81"/>
      <c r="E71" s="82"/>
      <c r="F71" s="58"/>
    </row>
    <row r="72" spans="1:6" ht="12.75" x14ac:dyDescent="0.25">
      <c r="A72" s="80" t="s">
        <v>85</v>
      </c>
      <c r="B72" s="81"/>
      <c r="C72" s="81"/>
      <c r="D72" s="81"/>
      <c r="E72" s="82"/>
      <c r="F72" s="58"/>
    </row>
    <row r="73" spans="1:6" ht="12.75" x14ac:dyDescent="0.25">
      <c r="A73" s="80" t="s">
        <v>86</v>
      </c>
      <c r="B73" s="81"/>
      <c r="C73" s="81"/>
      <c r="D73" s="81"/>
      <c r="E73" s="82"/>
      <c r="F73" s="58"/>
    </row>
    <row r="74" spans="1:6" ht="12.75" x14ac:dyDescent="0.25">
      <c r="A74" s="80" t="s">
        <v>87</v>
      </c>
      <c r="B74" s="81"/>
      <c r="C74" s="81"/>
      <c r="D74" s="81"/>
      <c r="E74" s="82"/>
      <c r="F74" s="58"/>
    </row>
    <row r="75" spans="1:6" ht="13.5" thickBot="1" x14ac:dyDescent="0.3">
      <c r="A75" s="122" t="s">
        <v>88</v>
      </c>
      <c r="B75" s="123"/>
      <c r="C75" s="123"/>
      <c r="D75" s="123"/>
      <c r="E75" s="124"/>
      <c r="F75" s="58"/>
    </row>
    <row r="76" spans="1:6" ht="12.75" customHeight="1" x14ac:dyDescent="0.25">
      <c r="A76" s="59"/>
      <c r="B76" s="59"/>
      <c r="C76" s="59"/>
      <c r="D76" s="59"/>
      <c r="E76" s="59"/>
      <c r="F76" s="58"/>
    </row>
    <row r="77" spans="1:6" ht="15" customHeight="1" thickBot="1" x14ac:dyDescent="0.3">
      <c r="A77" s="132" t="s">
        <v>89</v>
      </c>
      <c r="B77" s="133"/>
      <c r="C77" s="134"/>
      <c r="D77" s="60"/>
      <c r="E77" s="60"/>
      <c r="F77" s="58"/>
    </row>
    <row r="78" spans="1:6" ht="12" customHeight="1" x14ac:dyDescent="0.25">
      <c r="A78" s="61" t="s">
        <v>69</v>
      </c>
      <c r="B78" s="62" t="s">
        <v>108</v>
      </c>
      <c r="C78" s="63" t="s">
        <v>90</v>
      </c>
      <c r="D78" s="60"/>
      <c r="E78" s="60"/>
      <c r="F78" s="58"/>
    </row>
    <row r="79" spans="1:6" ht="12" customHeight="1" x14ac:dyDescent="0.25">
      <c r="A79" s="64" t="s">
        <v>91</v>
      </c>
      <c r="B79" s="136">
        <f>F25</f>
        <v>78125</v>
      </c>
      <c r="C79" s="65">
        <f>(B79/B85)</f>
        <v>5.7290356436214968E-2</v>
      </c>
      <c r="D79" s="60"/>
      <c r="E79" s="60"/>
      <c r="F79" s="58" t="s">
        <v>92</v>
      </c>
    </row>
    <row r="80" spans="1:6" ht="12" customHeight="1" x14ac:dyDescent="0.25">
      <c r="A80" s="64" t="s">
        <v>93</v>
      </c>
      <c r="B80" s="136">
        <f>F30</f>
        <v>0</v>
      </c>
      <c r="C80" s="65">
        <v>0</v>
      </c>
      <c r="D80" s="60"/>
      <c r="E80" s="60"/>
      <c r="F80" s="58"/>
    </row>
    <row r="81" spans="1:6" ht="12" customHeight="1" x14ac:dyDescent="0.25">
      <c r="A81" s="64" t="s">
        <v>94</v>
      </c>
      <c r="B81" s="136">
        <f>F40</f>
        <v>210000</v>
      </c>
      <c r="C81" s="65">
        <f>(B81/B85)</f>
        <v>0.15399647810054584</v>
      </c>
      <c r="D81" s="60"/>
      <c r="E81" s="60"/>
      <c r="F81" s="58"/>
    </row>
    <row r="82" spans="1:6" ht="12" customHeight="1" x14ac:dyDescent="0.25">
      <c r="A82" s="64" t="s">
        <v>55</v>
      </c>
      <c r="B82" s="136">
        <f>F53</f>
        <v>951806</v>
      </c>
      <c r="C82" s="65">
        <f>(B82/B85)</f>
        <v>0.69797510397603868</v>
      </c>
      <c r="D82" s="60"/>
      <c r="E82" s="60"/>
      <c r="F82" s="58"/>
    </row>
    <row r="83" spans="1:6" ht="12" customHeight="1" x14ac:dyDescent="0.25">
      <c r="A83" s="64" t="s">
        <v>95</v>
      </c>
      <c r="B83" s="136">
        <f>F60</f>
        <v>58800</v>
      </c>
      <c r="C83" s="65">
        <f>(B83/B85)</f>
        <v>4.3119013868152832E-2</v>
      </c>
      <c r="D83" s="66"/>
      <c r="E83" s="66"/>
      <c r="F83" s="58"/>
    </row>
    <row r="84" spans="1:6" ht="12" customHeight="1" x14ac:dyDescent="0.25">
      <c r="A84" s="64" t="s">
        <v>96</v>
      </c>
      <c r="B84" s="136">
        <f>F63</f>
        <v>64936.55</v>
      </c>
      <c r="C84" s="65">
        <f>(B84/B85)</f>
        <v>4.7619047619047616E-2</v>
      </c>
      <c r="D84" s="66"/>
      <c r="E84" s="66"/>
      <c r="F84" s="58"/>
    </row>
    <row r="85" spans="1:6" ht="12.75" customHeight="1" thickBot="1" x14ac:dyDescent="0.3">
      <c r="A85" s="67" t="s">
        <v>97</v>
      </c>
      <c r="B85" s="135">
        <f>SUM(B79:B84)</f>
        <v>1363667.55</v>
      </c>
      <c r="C85" s="68">
        <f>SUM(C79:C84)</f>
        <v>1</v>
      </c>
      <c r="D85" s="66"/>
      <c r="E85" s="66"/>
      <c r="F85" s="58"/>
    </row>
    <row r="86" spans="1:6" ht="12" customHeight="1" x14ac:dyDescent="0.25">
      <c r="A86" s="59"/>
      <c r="B86" s="57"/>
      <c r="C86" s="57"/>
      <c r="D86" s="57"/>
      <c r="E86" s="57"/>
      <c r="F86" s="58"/>
    </row>
    <row r="87" spans="1:6" ht="15.75" customHeight="1" thickBot="1" x14ac:dyDescent="0.3">
      <c r="A87" s="129" t="s">
        <v>109</v>
      </c>
      <c r="B87" s="130"/>
      <c r="C87" s="130"/>
      <c r="D87" s="131"/>
      <c r="E87" s="69"/>
      <c r="F87" s="58"/>
    </row>
    <row r="88" spans="1:6" ht="12.75" x14ac:dyDescent="0.25">
      <c r="A88" s="70" t="s">
        <v>105</v>
      </c>
      <c r="B88" s="71">
        <v>3500</v>
      </c>
      <c r="C88" s="71">
        <v>4000</v>
      </c>
      <c r="D88" s="72">
        <v>4500</v>
      </c>
      <c r="E88" s="73"/>
      <c r="F88" s="74"/>
    </row>
    <row r="89" spans="1:6" ht="13.5" thickBot="1" x14ac:dyDescent="0.3">
      <c r="A89" s="67" t="s">
        <v>106</v>
      </c>
      <c r="B89" s="135">
        <f>F64/B88</f>
        <v>389.61930000000001</v>
      </c>
      <c r="C89" s="135">
        <f>F64/C88</f>
        <v>340.91688750000003</v>
      </c>
      <c r="D89" s="135">
        <f>F64/D88</f>
        <v>303.03723333333335</v>
      </c>
      <c r="E89" s="73"/>
      <c r="F89" s="74"/>
    </row>
    <row r="90" spans="1:6" ht="12.75" x14ac:dyDescent="0.25">
      <c r="A90" s="128" t="s">
        <v>98</v>
      </c>
      <c r="B90" s="128"/>
      <c r="C90" s="128"/>
      <c r="D90" s="128"/>
      <c r="E90" s="59"/>
      <c r="F90" s="59"/>
    </row>
  </sheetData>
  <mergeCells count="37">
    <mergeCell ref="A73:E73"/>
    <mergeCell ref="A74:E74"/>
    <mergeCell ref="A75:E75"/>
    <mergeCell ref="A69:E69"/>
    <mergeCell ref="A90:D90"/>
    <mergeCell ref="A87:D87"/>
    <mergeCell ref="A77:C77"/>
    <mergeCell ref="D12:E12"/>
    <mergeCell ref="D10:E10"/>
    <mergeCell ref="D9:E9"/>
    <mergeCell ref="D8:E8"/>
    <mergeCell ref="D13:E13"/>
    <mergeCell ref="D11:E11"/>
    <mergeCell ref="D14:E14"/>
    <mergeCell ref="A16:F16"/>
    <mergeCell ref="A44:F44"/>
    <mergeCell ref="A46:F46"/>
    <mergeCell ref="A48:F48"/>
    <mergeCell ref="A18:F18"/>
    <mergeCell ref="A25:E25"/>
    <mergeCell ref="A30:E30"/>
    <mergeCell ref="A40:E40"/>
    <mergeCell ref="A32:F32"/>
    <mergeCell ref="A27:F27"/>
    <mergeCell ref="A42:F42"/>
    <mergeCell ref="A51:F51"/>
    <mergeCell ref="A70:E70"/>
    <mergeCell ref="A71:E71"/>
    <mergeCell ref="A72:E72"/>
    <mergeCell ref="A53:E53"/>
    <mergeCell ref="A55:F55"/>
    <mergeCell ref="A60:E60"/>
    <mergeCell ref="A62:E62"/>
    <mergeCell ref="A63:E63"/>
    <mergeCell ref="A64:E64"/>
    <mergeCell ref="A66:E66"/>
    <mergeCell ref="A65:E65"/>
  </mergeCells>
  <pageMargins left="0.748031" right="0.748031" top="0.98425200000000002" bottom="0.98425200000000002" header="0" footer="0"/>
  <pageSetup scale="92" orientation="portrait" r:id="rId1"/>
  <headerFooter>
    <oddFooter>&amp;C&amp;"Helvetica Neue,Regular"&amp;12&amp;K000000&amp;P</oddFooter>
  </headerFooter>
  <rowBreaks count="1" manualBreakCount="1">
    <brk id="47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HABA</vt:lpstr>
      <vt:lpstr>HABA!Área_de_impresión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Zuniga Herrera Teresa de Jesus</cp:lastModifiedBy>
  <cp:revision/>
  <dcterms:created xsi:type="dcterms:W3CDTF">2020-11-27T12:49:26Z</dcterms:created>
  <dcterms:modified xsi:type="dcterms:W3CDTF">2023-03-31T20:27:32Z</dcterms:modified>
  <cp:category/>
  <cp:contentStatus/>
</cp:coreProperties>
</file>