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27" i="1" l="1"/>
  <c r="G60" i="1"/>
  <c r="G25" i="1" l="1"/>
  <c r="G12" i="1" l="1"/>
  <c r="G24" i="1"/>
  <c r="G59" i="1" l="1"/>
  <c r="G58" i="1"/>
  <c r="G57" i="1"/>
  <c r="G46" i="1"/>
  <c r="G48" i="1"/>
  <c r="G49" i="1"/>
  <c r="G50" i="1"/>
  <c r="G51" i="1"/>
  <c r="G52" i="1"/>
  <c r="G41" i="1"/>
  <c r="G40" i="1"/>
  <c r="G39" i="1"/>
  <c r="G38" i="1"/>
  <c r="G37" i="1"/>
  <c r="G36" i="1"/>
  <c r="G21" i="1"/>
  <c r="G22" i="1"/>
  <c r="G23" i="1"/>
  <c r="G26" i="1"/>
  <c r="C79" i="1" l="1"/>
  <c r="G53" i="1"/>
  <c r="C82" i="1" s="1"/>
  <c r="G42" i="1" l="1"/>
  <c r="C81" i="1" s="1"/>
  <c r="C83" i="1" l="1"/>
  <c r="G65" i="1"/>
  <c r="G62" i="1" l="1"/>
  <c r="G63" i="1" s="1"/>
  <c r="G64" i="1" l="1"/>
  <c r="C84" i="1"/>
  <c r="E90" i="1" l="1"/>
  <c r="G66" i="1"/>
  <c r="C90" i="1"/>
  <c r="C85" i="1"/>
  <c r="D84" i="1" s="1"/>
  <c r="D82" i="1" l="1"/>
  <c r="D90" i="1"/>
  <c r="D79" i="1"/>
  <c r="D81" i="1"/>
  <c r="D83" i="1"/>
  <c r="D85" i="1" l="1"/>
</calcChain>
</file>

<file path=xl/sharedStrings.xml><?xml version="1.0" encoding="utf-8"?>
<sst xmlns="http://schemas.openxmlformats.org/spreadsheetml/2006/main" count="157" uniqueCount="120">
  <si>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</si>
  <si>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</si>
  <si>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</si>
  <si>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</si>
  <si>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</si>
  <si>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</si>
  <si>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</si>
  <si>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</si>
  <si>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</si>
  <si>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</si>
  <si>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</si>
  <si>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</si>
  <si>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</si>
  <si>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</si>
  <si>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</si>
  <si>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</si>
  <si>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</si>
  <si>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</si>
  <si>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</si>
  <si>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</si>
  <si>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</si>
  <si>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</si>
  <si>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</si>
  <si>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</si>
  <si>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</si>
  <si>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</si>
  <si>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</si>
  <si>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</si>
  <si>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</si>
  <si>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</si>
  <si>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</si>
  <si>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</si>
  <si>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</si>
  <si>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</si>
  <si>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</si>
  <si>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</si>
  <si>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</si>
  <si>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</si>
  <si>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</si>
  <si>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</si>
  <si>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</si>
  <si>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</si>
  <si>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</si>
  <si>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</si>
  <si>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</si>
  <si>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</si>
  <si>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</si>
  <si>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</si>
  <si>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</si>
  <si>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</si>
  <si>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</si>
  <si>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</si>
  <si>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</si>
  <si>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</si>
  <si>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</si>
  <si>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KG</t>
  </si>
  <si>
    <t>ARADURA</t>
  </si>
  <si>
    <t>INSECTICIDAS</t>
  </si>
  <si>
    <t>UREA</t>
  </si>
  <si>
    <t>DEL MAULE</t>
  </si>
  <si>
    <t>APLIC. FERTILIZANTE</t>
  </si>
  <si>
    <t>LIMPIA MANUAL</t>
  </si>
  <si>
    <t>TRANSPLANTE</t>
  </si>
  <si>
    <t>APLIC. PESTICIDAS</t>
  </si>
  <si>
    <t>MEZCLA N,P (17-21-18)</t>
  </si>
  <si>
    <t>LT</t>
  </si>
  <si>
    <t>FERTIKIZANTES</t>
  </si>
  <si>
    <t>OCTUBRE</t>
  </si>
  <si>
    <t>OCT-DIC</t>
  </si>
  <si>
    <t>PLANTUL</t>
  </si>
  <si>
    <t>OCT-NOV</t>
  </si>
  <si>
    <t>LIT</t>
  </si>
  <si>
    <t>NOV.</t>
  </si>
  <si>
    <t>OCTUB.</t>
  </si>
  <si>
    <t>VARIAS</t>
  </si>
  <si>
    <t>MEDIO</t>
  </si>
  <si>
    <t xml:space="preserve">UN  </t>
  </si>
  <si>
    <t>OCT-MARZO</t>
  </si>
  <si>
    <t>N° Jornadas/HA</t>
  </si>
  <si>
    <t>N° Jornadas/HA.</t>
  </si>
  <si>
    <t>Cantidad (Kg/l/u)/HA.</t>
  </si>
  <si>
    <t>Sep-Oct</t>
  </si>
  <si>
    <t>MERCADO INTERNO</t>
  </si>
  <si>
    <t>RENDIMIENTO (SC DE 25 KG.)/Há.)</t>
  </si>
  <si>
    <t>PRECIO ESPERADO ($/SC.)</t>
  </si>
  <si>
    <t>LLUVIAS-HELADA-SEQUIA</t>
  </si>
  <si>
    <t>Abri-Mayo</t>
  </si>
  <si>
    <t>ACEQUIADURA</t>
  </si>
  <si>
    <t>May-Jul</t>
  </si>
  <si>
    <t>MELGADURA Y APLICACIÓN DE FERTILIZANTE</t>
  </si>
  <si>
    <t>Mayo</t>
  </si>
  <si>
    <t>CULTIVAR Y APORCA</t>
  </si>
  <si>
    <t>Junio-Julio</t>
  </si>
  <si>
    <t>APLICACIONES DE PESTICIDAS</t>
  </si>
  <si>
    <t>Junio</t>
  </si>
  <si>
    <t>HILO PARA COSER SACOS</t>
  </si>
  <si>
    <t>Ene-Seb</t>
  </si>
  <si>
    <t>PLANTULA</t>
  </si>
  <si>
    <t xml:space="preserve">COSECHA </t>
  </si>
  <si>
    <t>OCT.NOV</t>
  </si>
  <si>
    <t>Riegos  (5)</t>
  </si>
  <si>
    <t>sept-octubr.</t>
  </si>
  <si>
    <t>oct-nov.</t>
  </si>
  <si>
    <t>HABA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</si>
  <si>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</si>
  <si>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</si>
  <si>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Rendimiento (sac/hà)</t>
  </si>
  <si>
    <t>ESCENARIOS COSTO UNITARIO  ($/sac)</t>
  </si>
  <si>
    <t>Costo unitario ($/sac) (*)</t>
  </si>
  <si>
    <t xml:space="preserve">UN </t>
  </si>
  <si>
    <t>UN</t>
  </si>
  <si>
    <t>ANALISIS DE SUELO</t>
  </si>
  <si>
    <t>N/A</t>
  </si>
  <si>
    <t>HA</t>
  </si>
  <si>
    <t>PUZZLE 200 Y SIMILAR</t>
  </si>
  <si>
    <t>MTD 600 Y SIMILAR</t>
  </si>
  <si>
    <t>SACOS-LONA</t>
  </si>
  <si>
    <t>RASTRAJE (2)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</si>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</sst>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_-* #,##0_-;\-* #,##0_-;_-* &quot;-&quot;??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1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7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10" fillId="0" borderId="10" xfId="5" applyFont="1" applyFill="1" applyBorder="1" applyAlignment="1">
      <alignment horizontal="left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vertical="center"/>
    </xf>
    <xf numFmtId="49" fontId="18" fillId="8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vertical="center"/>
    </xf>
    <xf numFmtId="0" fontId="17" fillId="0" borderId="1" xfId="0" applyNumberFormat="1" applyFont="1" applyBorder="1" applyAlignment="1"/>
    <xf numFmtId="0" fontId="17" fillId="0" borderId="0" xfId="0" applyNumberFormat="1" applyFont="1" applyAlignment="1"/>
    <xf numFmtId="0" fontId="17" fillId="0" borderId="0" xfId="0" applyFont="1" applyAlignment="1"/>
    <xf numFmtId="0" fontId="21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4" fontId="13" fillId="5" borderId="13" xfId="0" applyNumberFormat="1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164" fontId="13" fillId="5" borderId="15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164" fontId="13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168" fontId="12" fillId="0" borderId="10" xfId="8" applyNumberFormat="1" applyFont="1" applyBorder="1" applyAlignment="1">
      <alignment vertical="center"/>
    </xf>
    <xf numFmtId="168" fontId="12" fillId="0" borderId="10" xfId="8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vertical="center"/>
    </xf>
    <xf numFmtId="4" fontId="12" fillId="0" borderId="10" xfId="0" applyNumberFormat="1" applyFont="1" applyBorder="1" applyAlignment="1">
      <alignment horizontal="center" vertical="center"/>
    </xf>
    <xf numFmtId="168" fontId="8" fillId="0" borderId="10" xfId="8" applyNumberFormat="1" applyFont="1" applyBorder="1" applyAlignment="1">
      <alignment vertical="center"/>
    </xf>
    <xf numFmtId="169" fontId="12" fillId="0" borderId="10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12" fillId="0" borderId="10" xfId="0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12" fillId="0" borderId="10" xfId="0" applyFont="1" applyBorder="1" applyAlignment="1">
      <alignment horizontal="right" vertical="center" wrapText="1"/>
    </xf>
    <xf numFmtId="49" fontId="12" fillId="0" borderId="10" xfId="0" applyNumberFormat="1" applyFont="1" applyBorder="1" applyAlignment="1">
      <alignment horizontal="right"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9" fillId="3" borderId="10" xfId="0" applyNumberFormat="1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right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781050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90500"/>
          <a:ext cx="57721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2"/>
  <sheetViews>
    <sheetView showGridLines="0" tabSelected="1" zoomScale="106" zoomScaleNormal="106" workbookViewId="0">
      <selection activeCell="C16" sqref="C16"/>
    </sheetView>
  </sheetViews>
  <sheetFormatPr baseColWidth="10" defaultColWidth="10.85546875" defaultRowHeight="11.25" customHeight="1"/>
  <cols>
    <col min="1" max="1" width="6.28515625" style="2" customWidth="1"/>
    <col min="2" max="2" width="19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4" t="s">
        <v>0</v>
      </c>
      <c r="C9" s="95" t="s">
        <v>103</v>
      </c>
      <c r="D9" s="19"/>
      <c r="E9" s="109" t="s">
        <v>83</v>
      </c>
      <c r="F9" s="110"/>
      <c r="G9" s="99">
        <v>800</v>
      </c>
    </row>
    <row r="10" spans="1:7" ht="15">
      <c r="A10" s="3"/>
      <c r="B10" s="18" t="s">
        <v>1</v>
      </c>
      <c r="C10" s="96" t="s">
        <v>74</v>
      </c>
      <c r="D10" s="19"/>
      <c r="E10" s="107" t="s">
        <v>2</v>
      </c>
      <c r="F10" s="108"/>
      <c r="G10" s="99" t="s">
        <v>102</v>
      </c>
    </row>
    <row r="11" spans="1:7" ht="15">
      <c r="A11" s="3"/>
      <c r="B11" s="18" t="s">
        <v>3</v>
      </c>
      <c r="C11" s="97" t="s">
        <v>75</v>
      </c>
      <c r="D11" s="19"/>
      <c r="E11" s="107" t="s">
        <v>84</v>
      </c>
      <c r="F11" s="108"/>
      <c r="G11" s="100">
        <v>10000</v>
      </c>
    </row>
    <row r="12" spans="1:7" ht="11.25" customHeight="1">
      <c r="A12" s="3"/>
      <c r="B12" s="18" t="s">
        <v>4</v>
      </c>
      <c r="C12" s="98" t="s">
        <v>59</v>
      </c>
      <c r="D12" s="19"/>
      <c r="E12" s="101" t="s">
        <v>5</v>
      </c>
      <c r="F12" s="102"/>
      <c r="G12" s="100">
        <f>+G9*G11</f>
        <v>8000000</v>
      </c>
    </row>
    <row r="13" spans="1:7" ht="11.25" customHeight="1">
      <c r="A13" s="3"/>
      <c r="B13" s="18" t="s">
        <v>6</v>
      </c>
      <c r="C13" s="115" t="s">
        <v>118</v>
      </c>
      <c r="D13" s="19"/>
      <c r="E13" s="107" t="s">
        <v>7</v>
      </c>
      <c r="F13" s="108"/>
      <c r="G13" s="103" t="s">
        <v>82</v>
      </c>
    </row>
    <row r="14" spans="1:7" ht="14.25" customHeight="1">
      <c r="A14" s="3"/>
      <c r="B14" s="18" t="s">
        <v>8</v>
      </c>
      <c r="C14" s="115" t="s">
        <v>118</v>
      </c>
      <c r="D14" s="19"/>
      <c r="E14" s="107" t="s">
        <v>9</v>
      </c>
      <c r="F14" s="108"/>
      <c r="G14" s="104" t="s">
        <v>102</v>
      </c>
    </row>
    <row r="15" spans="1:7" ht="15" customHeight="1">
      <c r="A15" s="3"/>
      <c r="B15" s="18" t="s">
        <v>10</v>
      </c>
      <c r="C15" s="97" t="s">
        <v>119</v>
      </c>
      <c r="D15" s="19"/>
      <c r="E15" s="111" t="s">
        <v>11</v>
      </c>
      <c r="F15" s="112"/>
      <c r="G15" s="103" t="s">
        <v>85</v>
      </c>
    </row>
    <row r="16" spans="1:7" ht="12" customHeight="1">
      <c r="A16" s="3"/>
      <c r="B16" s="33"/>
      <c r="C16" s="34"/>
      <c r="D16" s="19"/>
      <c r="E16" s="19"/>
      <c r="F16" s="19"/>
      <c r="G16" s="35"/>
    </row>
    <row r="17" spans="1:8" ht="12" customHeight="1">
      <c r="A17" s="3"/>
      <c r="B17" s="113" t="s">
        <v>12</v>
      </c>
      <c r="C17" s="114"/>
      <c r="D17" s="114"/>
      <c r="E17" s="114"/>
      <c r="F17" s="114"/>
      <c r="G17" s="114"/>
    </row>
    <row r="18" spans="1:8" ht="12" customHeight="1">
      <c r="A18" s="3"/>
      <c r="B18" s="19"/>
      <c r="C18" s="36"/>
      <c r="D18" s="36"/>
      <c r="E18" s="36"/>
      <c r="F18" s="19"/>
      <c r="G18" s="19"/>
    </row>
    <row r="19" spans="1:8" ht="12" customHeight="1">
      <c r="A19" s="3"/>
      <c r="B19" s="76" t="s">
        <v>13</v>
      </c>
      <c r="C19" s="37"/>
      <c r="D19" s="37"/>
      <c r="E19" s="37"/>
      <c r="F19" s="37"/>
      <c r="G19" s="37"/>
    </row>
    <row r="20" spans="1:8" ht="24" customHeight="1">
      <c r="A20" s="3"/>
      <c r="B20" s="80" t="s">
        <v>14</v>
      </c>
      <c r="C20" s="80" t="s">
        <v>15</v>
      </c>
      <c r="D20" s="80" t="s">
        <v>78</v>
      </c>
      <c r="E20" s="80" t="s">
        <v>17</v>
      </c>
      <c r="F20" s="80" t="s">
        <v>18</v>
      </c>
      <c r="G20" s="80" t="s">
        <v>19</v>
      </c>
    </row>
    <row r="21" spans="1:8" ht="15">
      <c r="A21" s="3"/>
      <c r="B21" s="7" t="s">
        <v>62</v>
      </c>
      <c r="C21" s="10" t="s">
        <v>76</v>
      </c>
      <c r="D21" s="10">
        <v>25</v>
      </c>
      <c r="E21" s="10" t="s">
        <v>67</v>
      </c>
      <c r="F21" s="8">
        <v>35000</v>
      </c>
      <c r="G21" s="8">
        <f t="shared" ref="G21:G26" si="0">D21*F21</f>
        <v>875000</v>
      </c>
      <c r="H21" s="20"/>
    </row>
    <row r="22" spans="1:8" ht="12.75" customHeight="1">
      <c r="A22" s="3"/>
      <c r="B22" s="9" t="s">
        <v>60</v>
      </c>
      <c r="C22" s="10" t="s">
        <v>20</v>
      </c>
      <c r="D22" s="15">
        <v>1</v>
      </c>
      <c r="E22" s="10" t="s">
        <v>68</v>
      </c>
      <c r="F22" s="8">
        <v>35000</v>
      </c>
      <c r="G22" s="8">
        <f t="shared" si="0"/>
        <v>35000</v>
      </c>
      <c r="H22" s="20"/>
    </row>
    <row r="23" spans="1:8" ht="12.75" customHeight="1">
      <c r="A23" s="3"/>
      <c r="B23" s="9" t="s">
        <v>61</v>
      </c>
      <c r="C23" s="10" t="s">
        <v>20</v>
      </c>
      <c r="D23" s="15">
        <v>15</v>
      </c>
      <c r="E23" s="10" t="s">
        <v>77</v>
      </c>
      <c r="F23" s="8">
        <v>35000</v>
      </c>
      <c r="G23" s="8">
        <f t="shared" si="0"/>
        <v>525000</v>
      </c>
      <c r="H23" s="20"/>
    </row>
    <row r="24" spans="1:8" ht="12.75" customHeight="1">
      <c r="A24" s="3"/>
      <c r="B24" s="9" t="s">
        <v>98</v>
      </c>
      <c r="C24" s="10" t="s">
        <v>20</v>
      </c>
      <c r="D24" s="15">
        <v>30</v>
      </c>
      <c r="E24" s="10" t="s">
        <v>99</v>
      </c>
      <c r="F24" s="8">
        <v>35000</v>
      </c>
      <c r="G24" s="8">
        <f t="shared" si="0"/>
        <v>1050000</v>
      </c>
      <c r="H24" s="20"/>
    </row>
    <row r="25" spans="1:8" ht="12.75" customHeight="1">
      <c r="A25" s="3"/>
      <c r="B25" s="9" t="s">
        <v>100</v>
      </c>
      <c r="C25" s="10" t="s">
        <v>20</v>
      </c>
      <c r="D25" s="15">
        <v>5</v>
      </c>
      <c r="E25" s="10" t="s">
        <v>101</v>
      </c>
      <c r="F25" s="8">
        <v>35000</v>
      </c>
      <c r="G25" s="8">
        <f t="shared" si="0"/>
        <v>175000</v>
      </c>
      <c r="H25" s="20"/>
    </row>
    <row r="26" spans="1:8" ht="12.75" customHeight="1">
      <c r="A26" s="3"/>
      <c r="B26" s="9" t="s">
        <v>63</v>
      </c>
      <c r="C26" s="10" t="s">
        <v>20</v>
      </c>
      <c r="D26" s="15">
        <v>3</v>
      </c>
      <c r="E26" s="10" t="s">
        <v>77</v>
      </c>
      <c r="F26" s="8">
        <v>35000</v>
      </c>
      <c r="G26" s="8">
        <f t="shared" si="0"/>
        <v>105000</v>
      </c>
      <c r="H26" s="20"/>
    </row>
    <row r="27" spans="1:8" ht="12.75" customHeight="1">
      <c r="A27" s="3"/>
      <c r="B27" s="88" t="s">
        <v>21</v>
      </c>
      <c r="C27" s="85"/>
      <c r="D27" s="85"/>
      <c r="E27" s="85"/>
      <c r="F27" s="86"/>
      <c r="G27" s="87">
        <f>SUM(G21:G26)</f>
        <v>2765000</v>
      </c>
    </row>
    <row r="28" spans="1:8" ht="12" customHeight="1">
      <c r="A28" s="3"/>
      <c r="B28" s="19"/>
      <c r="C28" s="19"/>
      <c r="D28" s="19"/>
      <c r="E28" s="19"/>
      <c r="F28" s="21"/>
      <c r="G28" s="21"/>
    </row>
    <row r="29" spans="1:8" ht="12" customHeight="1">
      <c r="A29" s="3"/>
      <c r="B29" s="76" t="s">
        <v>22</v>
      </c>
      <c r="C29" s="38"/>
      <c r="D29" s="38"/>
      <c r="E29" s="38"/>
      <c r="F29" s="37"/>
      <c r="G29" s="37"/>
    </row>
    <row r="30" spans="1:8" ht="24" customHeight="1">
      <c r="A30" s="3"/>
      <c r="B30" s="77" t="s">
        <v>14</v>
      </c>
      <c r="C30" s="80" t="s">
        <v>15</v>
      </c>
      <c r="D30" s="80" t="s">
        <v>16</v>
      </c>
      <c r="E30" s="77" t="s">
        <v>17</v>
      </c>
      <c r="F30" s="80" t="s">
        <v>18</v>
      </c>
      <c r="G30" s="77" t="s">
        <v>19</v>
      </c>
    </row>
    <row r="31" spans="1:8" ht="12" customHeight="1">
      <c r="A31" s="3"/>
      <c r="B31" s="92" t="s">
        <v>112</v>
      </c>
      <c r="C31" s="93"/>
      <c r="D31" s="93"/>
      <c r="E31" s="93"/>
      <c r="F31" s="92"/>
      <c r="G31" s="92"/>
    </row>
    <row r="32" spans="1:8" ht="12" customHeight="1">
      <c r="A32" s="3"/>
      <c r="B32" s="88" t="s">
        <v>23</v>
      </c>
      <c r="C32" s="85"/>
      <c r="D32" s="85"/>
      <c r="E32" s="85"/>
      <c r="F32" s="86"/>
      <c r="G32" s="86"/>
    </row>
    <row r="33" spans="1:11" ht="12" customHeight="1">
      <c r="A33" s="3"/>
      <c r="B33" s="19"/>
      <c r="C33" s="19"/>
      <c r="D33" s="19"/>
      <c r="E33" s="19"/>
      <c r="F33" s="21"/>
      <c r="G33" s="21"/>
    </row>
    <row r="34" spans="1:11" ht="12" customHeight="1">
      <c r="A34" s="3"/>
      <c r="B34" s="76" t="s">
        <v>24</v>
      </c>
      <c r="C34" s="38"/>
      <c r="D34" s="38"/>
      <c r="E34" s="38"/>
      <c r="F34" s="37"/>
      <c r="G34" s="37"/>
    </row>
    <row r="35" spans="1:11" ht="24" customHeight="1">
      <c r="A35" s="3"/>
      <c r="B35" s="77" t="s">
        <v>14</v>
      </c>
      <c r="C35" s="77" t="s">
        <v>15</v>
      </c>
      <c r="D35" s="77" t="s">
        <v>79</v>
      </c>
      <c r="E35" s="77" t="s">
        <v>17</v>
      </c>
      <c r="F35" s="80" t="s">
        <v>18</v>
      </c>
      <c r="G35" s="77" t="s">
        <v>19</v>
      </c>
    </row>
    <row r="36" spans="1:11" ht="12.75" customHeight="1">
      <c r="A36" s="3"/>
      <c r="B36" s="78" t="s">
        <v>56</v>
      </c>
      <c r="C36" s="81" t="s">
        <v>113</v>
      </c>
      <c r="D36" s="89">
        <v>1</v>
      </c>
      <c r="E36" s="81" t="s">
        <v>86</v>
      </c>
      <c r="F36" s="90">
        <v>75000</v>
      </c>
      <c r="G36" s="83">
        <f>+D36*F36</f>
        <v>75000</v>
      </c>
    </row>
    <row r="37" spans="1:11" ht="12.75" customHeight="1">
      <c r="A37" s="3"/>
      <c r="B37" s="78" t="s">
        <v>117</v>
      </c>
      <c r="C37" s="81" t="s">
        <v>113</v>
      </c>
      <c r="D37" s="91">
        <v>2</v>
      </c>
      <c r="E37" s="81" t="s">
        <v>86</v>
      </c>
      <c r="F37" s="90">
        <v>55000</v>
      </c>
      <c r="G37" s="83">
        <f t="shared" ref="G37:G41" si="1">+D37*F37</f>
        <v>110000</v>
      </c>
    </row>
    <row r="38" spans="1:11" ht="12.75" customHeight="1">
      <c r="A38" s="3"/>
      <c r="B38" s="78" t="s">
        <v>87</v>
      </c>
      <c r="C38" s="81" t="s">
        <v>113</v>
      </c>
      <c r="D38" s="91">
        <v>1</v>
      </c>
      <c r="E38" s="81" t="s">
        <v>88</v>
      </c>
      <c r="F38" s="90">
        <v>25000</v>
      </c>
      <c r="G38" s="83">
        <f>+D38*F38</f>
        <v>25000</v>
      </c>
    </row>
    <row r="39" spans="1:11" ht="12.75" customHeight="1">
      <c r="A39" s="3"/>
      <c r="B39" s="78" t="s">
        <v>89</v>
      </c>
      <c r="C39" s="81" t="s">
        <v>113</v>
      </c>
      <c r="D39" s="91">
        <v>1</v>
      </c>
      <c r="E39" s="81" t="s">
        <v>90</v>
      </c>
      <c r="F39" s="90">
        <v>30000</v>
      </c>
      <c r="G39" s="83">
        <f t="shared" si="1"/>
        <v>30000</v>
      </c>
    </row>
    <row r="40" spans="1:11" ht="12.75" customHeight="1">
      <c r="A40" s="3"/>
      <c r="B40" s="78" t="s">
        <v>91</v>
      </c>
      <c r="C40" s="81" t="s">
        <v>113</v>
      </c>
      <c r="D40" s="91">
        <v>1</v>
      </c>
      <c r="E40" s="81" t="s">
        <v>92</v>
      </c>
      <c r="F40" s="90">
        <v>40000</v>
      </c>
      <c r="G40" s="83">
        <f t="shared" si="1"/>
        <v>40000</v>
      </c>
    </row>
    <row r="41" spans="1:11" ht="12.75" customHeight="1">
      <c r="A41" s="3"/>
      <c r="B41" s="78" t="s">
        <v>93</v>
      </c>
      <c r="C41" s="81" t="s">
        <v>113</v>
      </c>
      <c r="D41" s="91">
        <v>1</v>
      </c>
      <c r="E41" s="81" t="s">
        <v>94</v>
      </c>
      <c r="F41" s="90">
        <v>25000</v>
      </c>
      <c r="G41" s="83">
        <f t="shared" si="1"/>
        <v>25000</v>
      </c>
    </row>
    <row r="42" spans="1:11" ht="12.75" customHeight="1">
      <c r="A42" s="3"/>
      <c r="B42" s="88" t="s">
        <v>25</v>
      </c>
      <c r="C42" s="85"/>
      <c r="D42" s="85"/>
      <c r="E42" s="85"/>
      <c r="F42" s="86"/>
      <c r="G42" s="87">
        <f>SUM(G36:G41)</f>
        <v>305000</v>
      </c>
    </row>
    <row r="43" spans="1:11" ht="12" customHeight="1">
      <c r="A43" s="3"/>
      <c r="B43" s="19"/>
      <c r="C43" s="19"/>
      <c r="D43" s="19"/>
      <c r="E43" s="19"/>
      <c r="F43" s="21"/>
      <c r="G43" s="21"/>
    </row>
    <row r="44" spans="1:11" ht="12" customHeight="1">
      <c r="A44" s="3"/>
      <c r="B44" s="76" t="s">
        <v>26</v>
      </c>
      <c r="C44" s="38"/>
      <c r="D44" s="38"/>
      <c r="E44" s="38"/>
      <c r="F44" s="37"/>
      <c r="G44" s="37"/>
    </row>
    <row r="45" spans="1:11" ht="24" customHeight="1">
      <c r="A45" s="3"/>
      <c r="B45" s="80" t="s">
        <v>27</v>
      </c>
      <c r="C45" s="80" t="s">
        <v>28</v>
      </c>
      <c r="D45" s="80" t="s">
        <v>80</v>
      </c>
      <c r="E45" s="80" t="s">
        <v>17</v>
      </c>
      <c r="F45" s="80" t="s">
        <v>18</v>
      </c>
      <c r="G45" s="80" t="s">
        <v>19</v>
      </c>
      <c r="K45" s="2"/>
    </row>
    <row r="46" spans="1:11" ht="12.75" customHeight="1">
      <c r="A46" s="3"/>
      <c r="B46" s="14" t="s">
        <v>69</v>
      </c>
      <c r="C46" s="12" t="s">
        <v>97</v>
      </c>
      <c r="D46" s="13">
        <v>65000</v>
      </c>
      <c r="E46" s="12" t="s">
        <v>67</v>
      </c>
      <c r="F46" s="4">
        <v>35</v>
      </c>
      <c r="G46" s="16">
        <f>D46*F46</f>
        <v>2275000</v>
      </c>
      <c r="K46" s="2"/>
    </row>
    <row r="47" spans="1:11" ht="12.75" customHeight="1">
      <c r="A47" s="3"/>
      <c r="B47" s="14" t="s">
        <v>66</v>
      </c>
      <c r="C47" s="11"/>
      <c r="D47" s="11"/>
      <c r="E47" s="12"/>
      <c r="F47" s="5"/>
      <c r="G47" s="17"/>
      <c r="K47" s="2"/>
    </row>
    <row r="48" spans="1:11" ht="12.75" customHeight="1">
      <c r="A48" s="3"/>
      <c r="B48" s="11" t="s">
        <v>58</v>
      </c>
      <c r="C48" s="12" t="s">
        <v>55</v>
      </c>
      <c r="D48" s="13">
        <v>350</v>
      </c>
      <c r="E48" s="12" t="s">
        <v>70</v>
      </c>
      <c r="F48" s="4">
        <v>1000</v>
      </c>
      <c r="G48" s="16">
        <f>D48*F48</f>
        <v>350000</v>
      </c>
      <c r="K48" s="2"/>
    </row>
    <row r="49" spans="1:11" ht="12.75" customHeight="1">
      <c r="A49" s="3"/>
      <c r="B49" s="11" t="s">
        <v>64</v>
      </c>
      <c r="C49" s="12" t="s">
        <v>55</v>
      </c>
      <c r="D49" s="13">
        <v>400</v>
      </c>
      <c r="E49" s="12" t="s">
        <v>67</v>
      </c>
      <c r="F49" s="4">
        <v>1400</v>
      </c>
      <c r="G49" s="16">
        <f t="shared" ref="G49:G52" si="2">D49*F49</f>
        <v>560000</v>
      </c>
      <c r="K49" s="2"/>
    </row>
    <row r="50" spans="1:11" ht="12.75" customHeight="1">
      <c r="A50" s="3"/>
      <c r="B50" s="14" t="s">
        <v>57</v>
      </c>
      <c r="C50" s="12"/>
      <c r="D50" s="13"/>
      <c r="E50" s="12"/>
      <c r="F50" s="5"/>
      <c r="G50" s="16">
        <f t="shared" si="2"/>
        <v>0</v>
      </c>
      <c r="K50" s="2"/>
    </row>
    <row r="51" spans="1:11" ht="12.75" customHeight="1">
      <c r="A51" s="3"/>
      <c r="B51" s="11" t="s">
        <v>114</v>
      </c>
      <c r="C51" s="12" t="s">
        <v>71</v>
      </c>
      <c r="D51" s="13">
        <v>0.5</v>
      </c>
      <c r="E51" s="12" t="s">
        <v>72</v>
      </c>
      <c r="F51" s="6">
        <v>38100</v>
      </c>
      <c r="G51" s="16">
        <f t="shared" si="2"/>
        <v>19050</v>
      </c>
    </row>
    <row r="52" spans="1:11" ht="12.75" customHeight="1">
      <c r="A52" s="3"/>
      <c r="B52" s="11" t="s">
        <v>115</v>
      </c>
      <c r="C52" s="12" t="s">
        <v>65</v>
      </c>
      <c r="D52" s="13">
        <v>1</v>
      </c>
      <c r="E52" s="12" t="s">
        <v>73</v>
      </c>
      <c r="F52" s="6">
        <v>15100</v>
      </c>
      <c r="G52" s="16">
        <f t="shared" si="2"/>
        <v>15100</v>
      </c>
    </row>
    <row r="53" spans="1:11" ht="13.5" customHeight="1">
      <c r="A53" s="3"/>
      <c r="B53" s="88" t="s">
        <v>30</v>
      </c>
      <c r="C53" s="85"/>
      <c r="D53" s="85"/>
      <c r="E53" s="85"/>
      <c r="F53" s="86"/>
      <c r="G53" s="87">
        <f>SUM(G46:G52)</f>
        <v>3219150</v>
      </c>
    </row>
    <row r="54" spans="1:11" ht="12" customHeight="1">
      <c r="A54" s="3"/>
      <c r="B54" s="19"/>
      <c r="C54" s="19"/>
      <c r="D54" s="19"/>
      <c r="E54" s="39"/>
      <c r="F54" s="21"/>
      <c r="G54" s="21"/>
    </row>
    <row r="55" spans="1:11" ht="12" customHeight="1">
      <c r="A55" s="3"/>
      <c r="B55" s="76" t="s">
        <v>31</v>
      </c>
      <c r="C55" s="38"/>
      <c r="D55" s="38"/>
      <c r="E55" s="38"/>
      <c r="F55" s="37"/>
      <c r="G55" s="37"/>
    </row>
    <row r="56" spans="1:11" ht="24" customHeight="1">
      <c r="A56" s="3"/>
      <c r="B56" s="77" t="s">
        <v>32</v>
      </c>
      <c r="C56" s="80" t="s">
        <v>28</v>
      </c>
      <c r="D56" s="80" t="s">
        <v>29</v>
      </c>
      <c r="E56" s="77" t="s">
        <v>17</v>
      </c>
      <c r="F56" s="80" t="s">
        <v>18</v>
      </c>
      <c r="G56" s="77" t="s">
        <v>19</v>
      </c>
    </row>
    <row r="57" spans="1:11" ht="12.75" customHeight="1">
      <c r="A57" s="3"/>
      <c r="B57" s="78" t="s">
        <v>95</v>
      </c>
      <c r="C57" s="81" t="s">
        <v>109</v>
      </c>
      <c r="D57" s="81">
        <v>1</v>
      </c>
      <c r="E57" s="82" t="s">
        <v>81</v>
      </c>
      <c r="F57" s="83">
        <v>4000</v>
      </c>
      <c r="G57" s="83">
        <f>+D57*F57</f>
        <v>4000</v>
      </c>
    </row>
    <row r="58" spans="1:11" ht="12.75" customHeight="1">
      <c r="A58" s="3"/>
      <c r="B58" s="78" t="s">
        <v>116</v>
      </c>
      <c r="C58" s="81" t="s">
        <v>109</v>
      </c>
      <c r="D58" s="81">
        <v>820</v>
      </c>
      <c r="E58" s="82" t="s">
        <v>81</v>
      </c>
      <c r="F58" s="83">
        <v>400</v>
      </c>
      <c r="G58" s="83">
        <f>+D58*F58</f>
        <v>328000</v>
      </c>
    </row>
    <row r="59" spans="1:11" ht="12.75" customHeight="1">
      <c r="A59" s="3"/>
      <c r="B59" s="78" t="s">
        <v>111</v>
      </c>
      <c r="C59" s="81" t="s">
        <v>110</v>
      </c>
      <c r="D59" s="81">
        <v>1</v>
      </c>
      <c r="E59" s="82" t="s">
        <v>96</v>
      </c>
      <c r="F59" s="83">
        <v>33515</v>
      </c>
      <c r="G59" s="84">
        <f>+F59</f>
        <v>33515</v>
      </c>
    </row>
    <row r="60" spans="1:11" ht="13.5" customHeight="1">
      <c r="A60" s="3"/>
      <c r="B60" s="79" t="s">
        <v>33</v>
      </c>
      <c r="C60" s="85"/>
      <c r="D60" s="85"/>
      <c r="E60" s="85"/>
      <c r="F60" s="86"/>
      <c r="G60" s="87">
        <f>SUM(G57:G59)</f>
        <v>365515</v>
      </c>
    </row>
    <row r="61" spans="1:11" ht="12" customHeight="1">
      <c r="A61" s="3"/>
      <c r="B61" s="19"/>
      <c r="C61" s="19"/>
      <c r="D61" s="19"/>
      <c r="E61" s="19"/>
      <c r="F61" s="21"/>
      <c r="G61" s="21"/>
    </row>
    <row r="62" spans="1:11" ht="12" customHeight="1">
      <c r="A62" s="3"/>
      <c r="B62" s="66" t="s">
        <v>34</v>
      </c>
      <c r="C62" s="67"/>
      <c r="D62" s="67"/>
      <c r="E62" s="67"/>
      <c r="F62" s="67"/>
      <c r="G62" s="68">
        <f>G27+G42+G53+G60</f>
        <v>6654665</v>
      </c>
    </row>
    <row r="63" spans="1:11" ht="12" customHeight="1">
      <c r="A63" s="3"/>
      <c r="B63" s="69" t="s">
        <v>35</v>
      </c>
      <c r="C63" s="23"/>
      <c r="D63" s="23"/>
      <c r="E63" s="23"/>
      <c r="F63" s="23"/>
      <c r="G63" s="70">
        <f>G62*0.05</f>
        <v>332733.25</v>
      </c>
    </row>
    <row r="64" spans="1:11" ht="12" customHeight="1">
      <c r="A64" s="3"/>
      <c r="B64" s="71" t="s">
        <v>36</v>
      </c>
      <c r="C64" s="22"/>
      <c r="D64" s="22"/>
      <c r="E64" s="22"/>
      <c r="F64" s="22"/>
      <c r="G64" s="72">
        <f>G63+G62</f>
        <v>6987398.25</v>
      </c>
    </row>
    <row r="65" spans="1:255" ht="12" customHeight="1">
      <c r="A65" s="3"/>
      <c r="B65" s="69" t="s">
        <v>37</v>
      </c>
      <c r="C65" s="23"/>
      <c r="D65" s="23"/>
      <c r="E65" s="23"/>
      <c r="F65" s="23"/>
      <c r="G65" s="70">
        <f>G12</f>
        <v>8000000</v>
      </c>
    </row>
    <row r="66" spans="1:255" ht="12" customHeight="1">
      <c r="A66" s="3"/>
      <c r="B66" s="73" t="s">
        <v>38</v>
      </c>
      <c r="C66" s="74"/>
      <c r="D66" s="74"/>
      <c r="E66" s="74"/>
      <c r="F66" s="74"/>
      <c r="G66" s="75">
        <f>G65-G64</f>
        <v>1012601.75</v>
      </c>
    </row>
    <row r="67" spans="1:255" s="43" customFormat="1" ht="12" customHeight="1">
      <c r="A67" s="25"/>
      <c r="B67" s="26" t="s">
        <v>105</v>
      </c>
      <c r="C67" s="24"/>
      <c r="D67" s="24"/>
      <c r="E67" s="24"/>
      <c r="F67" s="24"/>
      <c r="G67" s="40"/>
      <c r="H67" s="41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42"/>
      <c r="HW67" s="42"/>
      <c r="HX67" s="42"/>
      <c r="HY67" s="42"/>
      <c r="HZ67" s="42"/>
      <c r="IA67" s="42"/>
      <c r="IB67" s="42"/>
      <c r="IC67" s="42"/>
      <c r="ID67" s="42"/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  <c r="IP67" s="42"/>
      <c r="IQ67" s="42"/>
      <c r="IR67" s="42"/>
      <c r="IS67" s="42"/>
      <c r="IT67" s="42"/>
      <c r="IU67" s="42"/>
    </row>
    <row r="68" spans="1:255" s="43" customFormat="1" ht="12" customHeight="1" thickBot="1">
      <c r="A68" s="25"/>
      <c r="B68" s="27"/>
      <c r="C68" s="24"/>
      <c r="D68" s="24"/>
      <c r="E68" s="24"/>
      <c r="F68" s="24"/>
      <c r="G68" s="40"/>
      <c r="H68" s="41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  <c r="FG68" s="42"/>
      <c r="FH68" s="42"/>
      <c r="FI68" s="42"/>
      <c r="FJ68" s="42"/>
      <c r="FK68" s="42"/>
      <c r="FL68" s="42"/>
      <c r="FM68" s="42"/>
      <c r="FN68" s="42"/>
      <c r="FO68" s="42"/>
      <c r="FP68" s="42"/>
      <c r="FQ68" s="42"/>
      <c r="FR68" s="42"/>
      <c r="FS68" s="42"/>
      <c r="FT68" s="42"/>
      <c r="FU68" s="42"/>
      <c r="FV68" s="42"/>
      <c r="FW68" s="42"/>
      <c r="FX68" s="42"/>
      <c r="FY68" s="42"/>
      <c r="FZ68" s="42"/>
      <c r="GA68" s="42"/>
      <c r="GB68" s="42"/>
      <c r="GC68" s="42"/>
      <c r="GD68" s="42"/>
      <c r="GE68" s="42"/>
      <c r="GF68" s="42"/>
      <c r="GG68" s="42"/>
      <c r="GH68" s="42"/>
      <c r="GI68" s="42"/>
      <c r="GJ68" s="42"/>
      <c r="GK68" s="42"/>
      <c r="GL68" s="42"/>
      <c r="GM68" s="42"/>
      <c r="GN68" s="42"/>
      <c r="GO68" s="42"/>
      <c r="GP68" s="42"/>
      <c r="GQ68" s="42"/>
      <c r="GR68" s="42"/>
      <c r="GS68" s="42"/>
      <c r="GT68" s="42"/>
      <c r="GU68" s="42"/>
      <c r="GV68" s="42"/>
      <c r="GW68" s="42"/>
      <c r="GX68" s="42"/>
      <c r="GY68" s="42"/>
      <c r="GZ68" s="42"/>
      <c r="HA68" s="42"/>
      <c r="HB68" s="42"/>
      <c r="HC68" s="42"/>
      <c r="HD68" s="42"/>
      <c r="HE68" s="42"/>
      <c r="HF68" s="42"/>
      <c r="HG68" s="42"/>
      <c r="HH68" s="42"/>
      <c r="HI68" s="42"/>
      <c r="HJ68" s="42"/>
      <c r="HK68" s="42"/>
      <c r="HL68" s="42"/>
      <c r="HM68" s="42"/>
      <c r="HN68" s="42"/>
      <c r="HO68" s="42"/>
      <c r="HP68" s="42"/>
      <c r="HQ68" s="42"/>
      <c r="HR68" s="42"/>
      <c r="HS68" s="42"/>
      <c r="HT68" s="42"/>
      <c r="HU68" s="42"/>
      <c r="HV68" s="42"/>
      <c r="HW68" s="42"/>
      <c r="HX68" s="42"/>
      <c r="HY68" s="42"/>
      <c r="HZ68" s="42"/>
      <c r="IA68" s="42"/>
      <c r="IB68" s="42"/>
      <c r="IC68" s="42"/>
      <c r="ID68" s="42"/>
      <c r="IE68" s="42"/>
      <c r="IF68" s="42"/>
      <c r="IG68" s="42"/>
      <c r="IH68" s="42"/>
      <c r="II68" s="42"/>
      <c r="IJ68" s="42"/>
      <c r="IK68" s="42"/>
      <c r="IL68" s="42"/>
      <c r="IM68" s="42"/>
      <c r="IN68" s="42"/>
      <c r="IO68" s="42"/>
      <c r="IP68" s="42"/>
      <c r="IQ68" s="42"/>
      <c r="IR68" s="42"/>
      <c r="IS68" s="42"/>
      <c r="IT68" s="42"/>
      <c r="IU68" s="42"/>
    </row>
    <row r="69" spans="1:255" s="43" customFormat="1" ht="12" customHeight="1">
      <c r="A69" s="25"/>
      <c r="B69" s="46" t="s">
        <v>104</v>
      </c>
      <c r="C69" s="47"/>
      <c r="D69" s="47"/>
      <c r="E69" s="47"/>
      <c r="F69" s="48"/>
      <c r="G69" s="40"/>
      <c r="H69" s="41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A69" s="42"/>
      <c r="GB69" s="42"/>
      <c r="GC69" s="42"/>
      <c r="GD69" s="42"/>
      <c r="GE69" s="42"/>
      <c r="GF69" s="42"/>
      <c r="GG69" s="42"/>
      <c r="GH69" s="42"/>
      <c r="GI69" s="42"/>
      <c r="GJ69" s="42"/>
      <c r="GK69" s="42"/>
      <c r="GL69" s="42"/>
      <c r="GM69" s="42"/>
      <c r="GN69" s="42"/>
      <c r="GO69" s="42"/>
      <c r="GP69" s="42"/>
      <c r="GQ69" s="42"/>
      <c r="GR69" s="42"/>
      <c r="GS69" s="42"/>
      <c r="GT69" s="42"/>
      <c r="GU69" s="42"/>
      <c r="GV69" s="42"/>
      <c r="GW69" s="42"/>
      <c r="GX69" s="42"/>
      <c r="GY69" s="42"/>
      <c r="GZ69" s="42"/>
      <c r="HA69" s="42"/>
      <c r="HB69" s="42"/>
      <c r="HC69" s="42"/>
      <c r="HD69" s="42"/>
      <c r="HE69" s="42"/>
      <c r="HF69" s="42"/>
      <c r="HG69" s="42"/>
      <c r="HH69" s="42"/>
      <c r="HI69" s="42"/>
      <c r="HJ69" s="42"/>
      <c r="HK69" s="42"/>
      <c r="HL69" s="42"/>
      <c r="HM69" s="42"/>
      <c r="HN69" s="42"/>
      <c r="HO69" s="42"/>
      <c r="HP69" s="42"/>
      <c r="HQ69" s="42"/>
      <c r="HR69" s="42"/>
      <c r="HS69" s="42"/>
      <c r="HT69" s="42"/>
      <c r="HU69" s="42"/>
      <c r="HV69" s="42"/>
      <c r="HW69" s="42"/>
      <c r="HX69" s="42"/>
      <c r="HY69" s="42"/>
      <c r="HZ69" s="42"/>
      <c r="IA69" s="42"/>
      <c r="IB69" s="42"/>
      <c r="IC69" s="42"/>
      <c r="ID69" s="42"/>
      <c r="IE69" s="42"/>
      <c r="IF69" s="42"/>
      <c r="IG69" s="42"/>
      <c r="IH69" s="42"/>
      <c r="II69" s="42"/>
      <c r="IJ69" s="42"/>
      <c r="IK69" s="42"/>
      <c r="IL69" s="42"/>
      <c r="IM69" s="42"/>
      <c r="IN69" s="42"/>
      <c r="IO69" s="42"/>
      <c r="IP69" s="42"/>
      <c r="IQ69" s="42"/>
      <c r="IR69" s="42"/>
      <c r="IS69" s="42"/>
      <c r="IT69" s="42"/>
      <c r="IU69" s="42"/>
    </row>
    <row r="70" spans="1:255" s="43" customFormat="1" ht="12" customHeight="1">
      <c r="A70" s="25"/>
      <c r="B70" s="49" t="s">
        <v>39</v>
      </c>
      <c r="C70" s="25"/>
      <c r="D70" s="25"/>
      <c r="E70" s="25"/>
      <c r="F70" s="50"/>
      <c r="G70" s="40"/>
      <c r="H70" s="41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A70" s="42"/>
      <c r="GB70" s="42"/>
      <c r="GC70" s="42"/>
      <c r="GD70" s="42"/>
      <c r="GE70" s="42"/>
      <c r="GF70" s="42"/>
      <c r="GG70" s="42"/>
      <c r="GH70" s="42"/>
      <c r="GI70" s="42"/>
      <c r="GJ70" s="42"/>
      <c r="GK70" s="42"/>
      <c r="GL70" s="42"/>
      <c r="GM70" s="42"/>
      <c r="GN70" s="42"/>
      <c r="GO70" s="42"/>
      <c r="GP70" s="42"/>
      <c r="GQ70" s="42"/>
      <c r="GR70" s="42"/>
      <c r="GS70" s="42"/>
      <c r="GT70" s="42"/>
      <c r="GU70" s="42"/>
      <c r="GV70" s="42"/>
      <c r="GW70" s="42"/>
      <c r="GX70" s="42"/>
      <c r="GY70" s="42"/>
      <c r="GZ70" s="42"/>
      <c r="HA70" s="42"/>
      <c r="HB70" s="42"/>
      <c r="HC70" s="42"/>
      <c r="HD70" s="42"/>
      <c r="HE70" s="42"/>
      <c r="HF70" s="42"/>
      <c r="HG70" s="42"/>
      <c r="HH70" s="42"/>
      <c r="HI70" s="42"/>
      <c r="HJ70" s="42"/>
      <c r="HK70" s="42"/>
      <c r="HL70" s="42"/>
      <c r="HM70" s="42"/>
      <c r="HN70" s="42"/>
      <c r="HO70" s="42"/>
      <c r="HP70" s="42"/>
      <c r="HQ70" s="42"/>
      <c r="HR70" s="42"/>
      <c r="HS70" s="42"/>
      <c r="HT70" s="42"/>
      <c r="HU70" s="42"/>
      <c r="HV70" s="42"/>
      <c r="HW70" s="42"/>
      <c r="HX70" s="42"/>
      <c r="HY70" s="42"/>
      <c r="HZ70" s="42"/>
      <c r="IA70" s="42"/>
      <c r="IB70" s="42"/>
      <c r="IC70" s="42"/>
      <c r="ID70" s="42"/>
      <c r="IE70" s="42"/>
      <c r="IF70" s="42"/>
      <c r="IG70" s="42"/>
      <c r="IH70" s="42"/>
      <c r="II70" s="42"/>
      <c r="IJ70" s="42"/>
      <c r="IK70" s="42"/>
      <c r="IL70" s="42"/>
      <c r="IM70" s="42"/>
      <c r="IN70" s="42"/>
      <c r="IO70" s="42"/>
      <c r="IP70" s="42"/>
      <c r="IQ70" s="42"/>
      <c r="IR70" s="42"/>
      <c r="IS70" s="42"/>
      <c r="IT70" s="42"/>
      <c r="IU70" s="42"/>
    </row>
    <row r="71" spans="1:255" s="43" customFormat="1" ht="12" customHeight="1">
      <c r="A71" s="25"/>
      <c r="B71" s="49" t="s">
        <v>40</v>
      </c>
      <c r="C71" s="25"/>
      <c r="D71" s="25"/>
      <c r="E71" s="25"/>
      <c r="F71" s="50"/>
      <c r="G71" s="40"/>
      <c r="H71" s="41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  <c r="HQ71" s="42"/>
      <c r="HR71" s="42"/>
      <c r="HS71" s="42"/>
      <c r="HT71" s="42"/>
      <c r="HU71" s="42"/>
      <c r="HV71" s="42"/>
      <c r="HW71" s="42"/>
      <c r="HX71" s="42"/>
      <c r="HY71" s="42"/>
      <c r="HZ71" s="42"/>
      <c r="IA71" s="42"/>
      <c r="IB71" s="42"/>
      <c r="IC71" s="42"/>
      <c r="ID71" s="42"/>
      <c r="IE71" s="42"/>
      <c r="IF71" s="42"/>
      <c r="IG71" s="42"/>
      <c r="IH71" s="42"/>
      <c r="II71" s="42"/>
      <c r="IJ71" s="42"/>
      <c r="IK71" s="42"/>
      <c r="IL71" s="42"/>
      <c r="IM71" s="42"/>
      <c r="IN71" s="42"/>
      <c r="IO71" s="42"/>
      <c r="IP71" s="42"/>
      <c r="IQ71" s="42"/>
      <c r="IR71" s="42"/>
      <c r="IS71" s="42"/>
      <c r="IT71" s="42"/>
      <c r="IU71" s="42"/>
    </row>
    <row r="72" spans="1:255" s="43" customFormat="1" ht="12" customHeight="1">
      <c r="A72" s="25"/>
      <c r="B72" s="49" t="s">
        <v>41</v>
      </c>
      <c r="C72" s="25"/>
      <c r="D72" s="25"/>
      <c r="E72" s="25"/>
      <c r="F72" s="50"/>
      <c r="G72" s="40"/>
      <c r="H72" s="41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2"/>
      <c r="FG72" s="42"/>
      <c r="FH72" s="42"/>
      <c r="FI72" s="42"/>
      <c r="FJ72" s="42"/>
      <c r="FK72" s="42"/>
      <c r="FL72" s="42"/>
      <c r="FM72" s="42"/>
      <c r="FN72" s="42"/>
      <c r="FO72" s="42"/>
      <c r="FP72" s="42"/>
      <c r="FQ72" s="42"/>
      <c r="FR72" s="42"/>
      <c r="FS72" s="42"/>
      <c r="FT72" s="42"/>
      <c r="FU72" s="42"/>
      <c r="FV72" s="42"/>
      <c r="FW72" s="42"/>
      <c r="FX72" s="42"/>
      <c r="FY72" s="42"/>
      <c r="FZ72" s="42"/>
      <c r="GA72" s="42"/>
      <c r="GB72" s="42"/>
      <c r="GC72" s="42"/>
      <c r="GD72" s="42"/>
      <c r="GE72" s="42"/>
      <c r="GF72" s="42"/>
      <c r="GG72" s="42"/>
      <c r="GH72" s="42"/>
      <c r="GI72" s="42"/>
      <c r="GJ72" s="42"/>
      <c r="GK72" s="42"/>
      <c r="GL72" s="42"/>
      <c r="GM72" s="42"/>
      <c r="GN72" s="42"/>
      <c r="GO72" s="42"/>
      <c r="GP72" s="42"/>
      <c r="GQ72" s="42"/>
      <c r="GR72" s="42"/>
      <c r="GS72" s="42"/>
      <c r="GT72" s="42"/>
      <c r="GU72" s="42"/>
      <c r="GV72" s="42"/>
      <c r="GW72" s="42"/>
      <c r="GX72" s="42"/>
      <c r="GY72" s="42"/>
      <c r="GZ72" s="42"/>
      <c r="HA72" s="42"/>
      <c r="HB72" s="42"/>
      <c r="HC72" s="42"/>
      <c r="HD72" s="42"/>
      <c r="HE72" s="42"/>
      <c r="HF72" s="42"/>
      <c r="HG72" s="42"/>
      <c r="HH72" s="42"/>
      <c r="HI72" s="42"/>
      <c r="HJ72" s="42"/>
      <c r="HK72" s="42"/>
      <c r="HL72" s="42"/>
      <c r="HM72" s="42"/>
      <c r="HN72" s="42"/>
      <c r="HO72" s="42"/>
      <c r="HP72" s="42"/>
      <c r="HQ72" s="42"/>
      <c r="HR72" s="42"/>
      <c r="HS72" s="42"/>
      <c r="HT72" s="42"/>
      <c r="HU72" s="42"/>
      <c r="HV72" s="42"/>
      <c r="HW72" s="42"/>
      <c r="HX72" s="42"/>
      <c r="HY72" s="42"/>
      <c r="HZ72" s="42"/>
      <c r="IA72" s="42"/>
      <c r="IB72" s="42"/>
      <c r="IC72" s="42"/>
      <c r="ID72" s="42"/>
      <c r="IE72" s="42"/>
      <c r="IF72" s="42"/>
      <c r="IG72" s="42"/>
      <c r="IH72" s="42"/>
      <c r="II72" s="42"/>
      <c r="IJ72" s="42"/>
      <c r="IK72" s="42"/>
      <c r="IL72" s="42"/>
      <c r="IM72" s="42"/>
      <c r="IN72" s="42"/>
      <c r="IO72" s="42"/>
      <c r="IP72" s="42"/>
      <c r="IQ72" s="42"/>
      <c r="IR72" s="42"/>
      <c r="IS72" s="42"/>
      <c r="IT72" s="42"/>
      <c r="IU72" s="42"/>
    </row>
    <row r="73" spans="1:255" s="43" customFormat="1" ht="12" customHeight="1">
      <c r="A73" s="25"/>
      <c r="B73" s="49" t="s">
        <v>42</v>
      </c>
      <c r="C73" s="25"/>
      <c r="D73" s="25"/>
      <c r="E73" s="25"/>
      <c r="F73" s="50"/>
      <c r="G73" s="40"/>
      <c r="H73" s="41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  <c r="EY73" s="42"/>
      <c r="EZ73" s="42"/>
      <c r="FA73" s="42"/>
      <c r="FB73" s="42"/>
      <c r="FC73" s="42"/>
      <c r="FD73" s="42"/>
      <c r="FE73" s="42"/>
      <c r="FF73" s="42"/>
      <c r="FG73" s="42"/>
      <c r="FH73" s="42"/>
      <c r="FI73" s="42"/>
      <c r="FJ73" s="42"/>
      <c r="FK73" s="42"/>
      <c r="FL73" s="42"/>
      <c r="FM73" s="42"/>
      <c r="FN73" s="42"/>
      <c r="FO73" s="42"/>
      <c r="FP73" s="42"/>
      <c r="FQ73" s="42"/>
      <c r="FR73" s="42"/>
      <c r="FS73" s="42"/>
      <c r="FT73" s="42"/>
      <c r="FU73" s="42"/>
      <c r="FV73" s="42"/>
      <c r="FW73" s="42"/>
      <c r="FX73" s="42"/>
      <c r="FY73" s="42"/>
      <c r="FZ73" s="42"/>
      <c r="GA73" s="42"/>
      <c r="GB73" s="42"/>
      <c r="GC73" s="42"/>
      <c r="GD73" s="42"/>
      <c r="GE73" s="42"/>
      <c r="GF73" s="42"/>
      <c r="GG73" s="42"/>
      <c r="GH73" s="42"/>
      <c r="GI73" s="42"/>
      <c r="GJ73" s="42"/>
      <c r="GK73" s="42"/>
      <c r="GL73" s="42"/>
      <c r="GM73" s="42"/>
      <c r="GN73" s="42"/>
      <c r="GO73" s="42"/>
      <c r="GP73" s="42"/>
      <c r="GQ73" s="42"/>
      <c r="GR73" s="42"/>
      <c r="GS73" s="42"/>
      <c r="GT73" s="42"/>
      <c r="GU73" s="42"/>
      <c r="GV73" s="42"/>
      <c r="GW73" s="42"/>
      <c r="GX73" s="42"/>
      <c r="GY73" s="42"/>
      <c r="GZ73" s="42"/>
      <c r="HA73" s="42"/>
      <c r="HB73" s="42"/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  <c r="HQ73" s="42"/>
      <c r="HR73" s="42"/>
      <c r="HS73" s="42"/>
      <c r="HT73" s="42"/>
      <c r="HU73" s="42"/>
      <c r="HV73" s="42"/>
      <c r="HW73" s="42"/>
      <c r="HX73" s="42"/>
      <c r="HY73" s="42"/>
      <c r="HZ73" s="42"/>
      <c r="IA73" s="42"/>
      <c r="IB73" s="42"/>
      <c r="IC73" s="42"/>
      <c r="ID73" s="42"/>
      <c r="IE73" s="42"/>
      <c r="IF73" s="42"/>
      <c r="IG73" s="42"/>
      <c r="IH73" s="42"/>
      <c r="II73" s="42"/>
      <c r="IJ73" s="42"/>
      <c r="IK73" s="42"/>
      <c r="IL73" s="42"/>
      <c r="IM73" s="42"/>
      <c r="IN73" s="42"/>
      <c r="IO73" s="42"/>
      <c r="IP73" s="42"/>
      <c r="IQ73" s="42"/>
      <c r="IR73" s="42"/>
      <c r="IS73" s="42"/>
      <c r="IT73" s="42"/>
      <c r="IU73" s="42"/>
    </row>
    <row r="74" spans="1:255" s="43" customFormat="1" ht="12" customHeight="1">
      <c r="A74" s="25"/>
      <c r="B74" s="49" t="s">
        <v>43</v>
      </c>
      <c r="C74" s="25"/>
      <c r="D74" s="25"/>
      <c r="E74" s="25"/>
      <c r="F74" s="50"/>
      <c r="G74" s="40"/>
      <c r="H74" s="41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42"/>
      <c r="FU74" s="42"/>
      <c r="FV74" s="42"/>
      <c r="FW74" s="42"/>
      <c r="FX74" s="42"/>
      <c r="FY74" s="42"/>
      <c r="FZ74" s="42"/>
      <c r="GA74" s="42"/>
      <c r="GB74" s="42"/>
      <c r="GC74" s="42"/>
      <c r="GD74" s="42"/>
      <c r="GE74" s="42"/>
      <c r="GF74" s="42"/>
      <c r="GG74" s="42"/>
      <c r="GH74" s="42"/>
      <c r="GI74" s="42"/>
      <c r="GJ74" s="42"/>
      <c r="GK74" s="42"/>
      <c r="GL74" s="42"/>
      <c r="GM74" s="42"/>
      <c r="GN74" s="42"/>
      <c r="GO74" s="42"/>
      <c r="GP74" s="42"/>
      <c r="GQ74" s="42"/>
      <c r="GR74" s="42"/>
      <c r="GS74" s="42"/>
      <c r="GT74" s="42"/>
      <c r="GU74" s="42"/>
      <c r="GV74" s="42"/>
      <c r="GW74" s="42"/>
      <c r="GX74" s="42"/>
      <c r="GY74" s="42"/>
      <c r="GZ74" s="42"/>
      <c r="HA74" s="42"/>
      <c r="HB74" s="42"/>
      <c r="HC74" s="42"/>
      <c r="HD74" s="42"/>
      <c r="HE74" s="42"/>
      <c r="HF74" s="42"/>
      <c r="HG74" s="42"/>
      <c r="HH74" s="42"/>
      <c r="HI74" s="42"/>
      <c r="HJ74" s="42"/>
      <c r="HK74" s="42"/>
      <c r="HL74" s="42"/>
      <c r="HM74" s="42"/>
      <c r="HN74" s="42"/>
      <c r="HO74" s="42"/>
      <c r="HP74" s="42"/>
      <c r="HQ74" s="42"/>
      <c r="HR74" s="42"/>
      <c r="HS74" s="42"/>
      <c r="HT74" s="42"/>
      <c r="HU74" s="42"/>
      <c r="HV74" s="42"/>
      <c r="HW74" s="42"/>
      <c r="HX74" s="42"/>
      <c r="HY74" s="42"/>
      <c r="HZ74" s="42"/>
      <c r="IA74" s="42"/>
      <c r="IB74" s="42"/>
      <c r="IC74" s="42"/>
      <c r="ID74" s="42"/>
      <c r="IE74" s="42"/>
      <c r="IF74" s="42"/>
      <c r="IG74" s="42"/>
      <c r="IH74" s="42"/>
      <c r="II74" s="42"/>
      <c r="IJ74" s="42"/>
      <c r="IK74" s="42"/>
      <c r="IL74" s="42"/>
      <c r="IM74" s="42"/>
      <c r="IN74" s="42"/>
      <c r="IO74" s="42"/>
      <c r="IP74" s="42"/>
      <c r="IQ74" s="42"/>
      <c r="IR74" s="42"/>
      <c r="IS74" s="42"/>
      <c r="IT74" s="42"/>
      <c r="IU74" s="42"/>
    </row>
    <row r="75" spans="1:255" s="43" customFormat="1" ht="12" customHeight="1" thickBot="1">
      <c r="A75" s="25"/>
      <c r="B75" s="51" t="s">
        <v>44</v>
      </c>
      <c r="C75" s="52"/>
      <c r="D75" s="52"/>
      <c r="E75" s="52"/>
      <c r="F75" s="53"/>
      <c r="G75" s="40"/>
      <c r="H75" s="41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42"/>
      <c r="HW75" s="42"/>
      <c r="HX75" s="42"/>
      <c r="HY75" s="42"/>
      <c r="HZ75" s="42"/>
      <c r="IA75" s="42"/>
      <c r="IB75" s="42"/>
      <c r="IC75" s="42"/>
      <c r="ID75" s="42"/>
      <c r="IE75" s="42"/>
      <c r="IF75" s="42"/>
      <c r="IG75" s="42"/>
      <c r="IH75" s="42"/>
      <c r="II75" s="42"/>
      <c r="IJ75" s="42"/>
      <c r="IK75" s="42"/>
      <c r="IL75" s="42"/>
      <c r="IM75" s="42"/>
      <c r="IN75" s="42"/>
      <c r="IO75" s="42"/>
      <c r="IP75" s="42"/>
      <c r="IQ75" s="42"/>
      <c r="IR75" s="42"/>
      <c r="IS75" s="42"/>
      <c r="IT75" s="42"/>
      <c r="IU75" s="42"/>
    </row>
    <row r="76" spans="1:255" s="43" customFormat="1" ht="12" customHeight="1">
      <c r="A76" s="25"/>
      <c r="B76" s="27"/>
      <c r="C76" s="25"/>
      <c r="D76" s="25"/>
      <c r="E76" s="25"/>
      <c r="F76" s="25"/>
      <c r="G76" s="40"/>
      <c r="H76" s="41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42"/>
      <c r="FU76" s="42"/>
      <c r="FV76" s="42"/>
      <c r="FW76" s="42"/>
      <c r="FX76" s="42"/>
      <c r="FY76" s="42"/>
      <c r="FZ76" s="42"/>
      <c r="GA76" s="42"/>
      <c r="GB76" s="42"/>
      <c r="GC76" s="42"/>
      <c r="GD76" s="42"/>
      <c r="GE76" s="42"/>
      <c r="GF76" s="42"/>
      <c r="GG76" s="42"/>
      <c r="GH76" s="42"/>
      <c r="GI76" s="42"/>
      <c r="GJ76" s="42"/>
      <c r="GK76" s="42"/>
      <c r="GL76" s="42"/>
      <c r="GM76" s="42"/>
      <c r="GN76" s="42"/>
      <c r="GO76" s="42"/>
      <c r="GP76" s="42"/>
      <c r="GQ76" s="42"/>
      <c r="GR76" s="42"/>
      <c r="GS76" s="42"/>
      <c r="GT76" s="42"/>
      <c r="GU76" s="42"/>
      <c r="GV76" s="42"/>
      <c r="GW76" s="42"/>
      <c r="GX76" s="42"/>
      <c r="GY76" s="42"/>
      <c r="GZ76" s="42"/>
      <c r="HA76" s="42"/>
      <c r="HB76" s="42"/>
      <c r="HC76" s="42"/>
      <c r="HD76" s="42"/>
      <c r="HE76" s="42"/>
      <c r="HF76" s="42"/>
      <c r="HG76" s="42"/>
      <c r="HH76" s="42"/>
      <c r="HI76" s="42"/>
      <c r="HJ76" s="42"/>
      <c r="HK76" s="42"/>
      <c r="HL76" s="42"/>
      <c r="HM76" s="42"/>
      <c r="HN76" s="42"/>
      <c r="HO76" s="42"/>
      <c r="HP76" s="42"/>
      <c r="HQ76" s="42"/>
      <c r="HR76" s="42"/>
      <c r="HS76" s="42"/>
      <c r="HT76" s="42"/>
      <c r="HU76" s="42"/>
      <c r="HV76" s="42"/>
      <c r="HW76" s="42"/>
      <c r="HX76" s="42"/>
      <c r="HY76" s="42"/>
      <c r="HZ76" s="42"/>
      <c r="IA76" s="42"/>
      <c r="IB76" s="42"/>
      <c r="IC76" s="42"/>
      <c r="ID76" s="42"/>
      <c r="IE76" s="42"/>
      <c r="IF76" s="42"/>
      <c r="IG76" s="42"/>
      <c r="IH76" s="42"/>
      <c r="II76" s="42"/>
      <c r="IJ76" s="42"/>
      <c r="IK76" s="42"/>
      <c r="IL76" s="42"/>
      <c r="IM76" s="42"/>
      <c r="IN76" s="42"/>
      <c r="IO76" s="42"/>
      <c r="IP76" s="42"/>
      <c r="IQ76" s="42"/>
      <c r="IR76" s="42"/>
      <c r="IS76" s="42"/>
      <c r="IT76" s="42"/>
      <c r="IU76" s="42"/>
    </row>
    <row r="77" spans="1:255" s="43" customFormat="1" ht="12" customHeight="1">
      <c r="A77" s="25"/>
      <c r="B77" s="105" t="s">
        <v>45</v>
      </c>
      <c r="C77" s="106"/>
      <c r="D77" s="54"/>
      <c r="E77" s="28"/>
      <c r="F77" s="28"/>
      <c r="G77" s="40"/>
      <c r="H77" s="41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42"/>
      <c r="GK77" s="4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42"/>
      <c r="GW77" s="42"/>
      <c r="GX77" s="42"/>
      <c r="GY77" s="4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42"/>
      <c r="HW77" s="42"/>
      <c r="HX77" s="42"/>
      <c r="HY77" s="42"/>
      <c r="HZ77" s="42"/>
      <c r="IA77" s="42"/>
      <c r="IB77" s="42"/>
      <c r="IC77" s="42"/>
      <c r="ID77" s="42"/>
      <c r="IE77" s="42"/>
      <c r="IF77" s="42"/>
      <c r="IG77" s="42"/>
      <c r="IH77" s="42"/>
      <c r="II77" s="42"/>
      <c r="IJ77" s="42"/>
      <c r="IK77" s="42"/>
      <c r="IL77" s="42"/>
      <c r="IM77" s="42"/>
      <c r="IN77" s="42"/>
      <c r="IO77" s="42"/>
      <c r="IP77" s="42"/>
      <c r="IQ77" s="42"/>
      <c r="IR77" s="42"/>
      <c r="IS77" s="42"/>
      <c r="IT77" s="42"/>
      <c r="IU77" s="42"/>
    </row>
    <row r="78" spans="1:255" s="43" customFormat="1" ht="12" customHeight="1">
      <c r="A78" s="25"/>
      <c r="B78" s="55" t="s">
        <v>32</v>
      </c>
      <c r="C78" s="56" t="s">
        <v>46</v>
      </c>
      <c r="D78" s="57" t="s">
        <v>47</v>
      </c>
      <c r="E78" s="28"/>
      <c r="F78" s="28"/>
      <c r="G78" s="40"/>
      <c r="H78" s="41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42"/>
      <c r="ES78" s="42"/>
      <c r="ET78" s="42"/>
      <c r="EU78" s="42"/>
      <c r="EV78" s="42"/>
      <c r="EW78" s="42"/>
      <c r="EX78" s="42"/>
      <c r="EY78" s="42"/>
      <c r="EZ78" s="42"/>
      <c r="FA78" s="42"/>
      <c r="FB78" s="42"/>
      <c r="FC78" s="42"/>
      <c r="FD78" s="42"/>
      <c r="FE78" s="42"/>
      <c r="FF78" s="42"/>
      <c r="FG78" s="42"/>
      <c r="FH78" s="42"/>
      <c r="FI78" s="42"/>
      <c r="FJ78" s="42"/>
      <c r="FK78" s="42"/>
      <c r="FL78" s="42"/>
      <c r="FM78" s="42"/>
      <c r="FN78" s="42"/>
      <c r="FO78" s="42"/>
      <c r="FP78" s="42"/>
      <c r="FQ78" s="42"/>
      <c r="FR78" s="42"/>
      <c r="FS78" s="42"/>
      <c r="FT78" s="42"/>
      <c r="FU78" s="42"/>
      <c r="FV78" s="42"/>
      <c r="FW78" s="42"/>
      <c r="FX78" s="42"/>
      <c r="FY78" s="42"/>
      <c r="FZ78" s="42"/>
      <c r="GA78" s="42"/>
      <c r="GB78" s="42"/>
      <c r="GC78" s="42"/>
      <c r="GD78" s="42"/>
      <c r="GE78" s="42"/>
      <c r="GF78" s="42"/>
      <c r="GG78" s="42"/>
      <c r="GH78" s="42"/>
      <c r="GI78" s="42"/>
      <c r="GJ78" s="42"/>
      <c r="GK78" s="42"/>
      <c r="GL78" s="42"/>
      <c r="GM78" s="42"/>
      <c r="GN78" s="42"/>
      <c r="GO78" s="42"/>
      <c r="GP78" s="42"/>
      <c r="GQ78" s="42"/>
      <c r="GR78" s="42"/>
      <c r="GS78" s="42"/>
      <c r="GT78" s="42"/>
      <c r="GU78" s="42"/>
      <c r="GV78" s="42"/>
      <c r="GW78" s="42"/>
      <c r="GX78" s="42"/>
      <c r="GY78" s="42"/>
      <c r="GZ78" s="42"/>
      <c r="HA78" s="42"/>
      <c r="HB78" s="42"/>
      <c r="HC78" s="42"/>
      <c r="HD78" s="42"/>
      <c r="HE78" s="42"/>
      <c r="HF78" s="42"/>
      <c r="HG78" s="42"/>
      <c r="HH78" s="42"/>
      <c r="HI78" s="42"/>
      <c r="HJ78" s="42"/>
      <c r="HK78" s="42"/>
      <c r="HL78" s="42"/>
      <c r="HM78" s="42"/>
      <c r="HN78" s="42"/>
      <c r="HO78" s="42"/>
      <c r="HP78" s="42"/>
      <c r="HQ78" s="42"/>
      <c r="HR78" s="42"/>
      <c r="HS78" s="42"/>
      <c r="HT78" s="42"/>
      <c r="HU78" s="42"/>
      <c r="HV78" s="42"/>
      <c r="HW78" s="42"/>
      <c r="HX78" s="42"/>
      <c r="HY78" s="42"/>
      <c r="HZ78" s="42"/>
      <c r="IA78" s="42"/>
      <c r="IB78" s="42"/>
      <c r="IC78" s="42"/>
      <c r="ID78" s="42"/>
      <c r="IE78" s="42"/>
      <c r="IF78" s="42"/>
      <c r="IG78" s="42"/>
      <c r="IH78" s="42"/>
      <c r="II78" s="42"/>
      <c r="IJ78" s="42"/>
      <c r="IK78" s="42"/>
      <c r="IL78" s="42"/>
      <c r="IM78" s="42"/>
      <c r="IN78" s="42"/>
      <c r="IO78" s="42"/>
      <c r="IP78" s="42"/>
      <c r="IQ78" s="42"/>
      <c r="IR78" s="42"/>
      <c r="IS78" s="42"/>
      <c r="IT78" s="42"/>
      <c r="IU78" s="42"/>
    </row>
    <row r="79" spans="1:255" s="43" customFormat="1" ht="12" customHeight="1">
      <c r="A79" s="25"/>
      <c r="B79" s="58" t="s">
        <v>48</v>
      </c>
      <c r="C79" s="59">
        <f>G27</f>
        <v>2765000</v>
      </c>
      <c r="D79" s="60">
        <f>(C79/C85)</f>
        <v>0.39571238121428098</v>
      </c>
      <c r="E79" s="28"/>
      <c r="F79" s="28"/>
      <c r="G79" s="40"/>
      <c r="H79" s="41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42"/>
      <c r="ES79" s="42"/>
      <c r="ET79" s="42"/>
      <c r="EU79" s="4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42"/>
      <c r="FG79" s="42"/>
      <c r="FH79" s="42"/>
      <c r="FI79" s="42"/>
      <c r="FJ79" s="42"/>
      <c r="FK79" s="42"/>
      <c r="FL79" s="42"/>
      <c r="FM79" s="42"/>
      <c r="FN79" s="42"/>
      <c r="FO79" s="42"/>
      <c r="FP79" s="42"/>
      <c r="FQ79" s="42"/>
      <c r="FR79" s="42"/>
      <c r="FS79" s="42"/>
      <c r="FT79" s="42"/>
      <c r="FU79" s="42"/>
      <c r="FV79" s="42"/>
      <c r="FW79" s="42"/>
      <c r="FX79" s="42"/>
      <c r="FY79" s="42"/>
      <c r="FZ79" s="42"/>
      <c r="GA79" s="42"/>
      <c r="GB79" s="42"/>
      <c r="GC79" s="42"/>
      <c r="GD79" s="42"/>
      <c r="GE79" s="42"/>
      <c r="GF79" s="42"/>
      <c r="GG79" s="42"/>
      <c r="GH79" s="42"/>
      <c r="GI79" s="42"/>
      <c r="GJ79" s="42"/>
      <c r="GK79" s="42"/>
      <c r="GL79" s="42"/>
      <c r="GM79" s="42"/>
      <c r="GN79" s="42"/>
      <c r="GO79" s="42"/>
      <c r="GP79" s="42"/>
      <c r="GQ79" s="42"/>
      <c r="GR79" s="42"/>
      <c r="GS79" s="42"/>
      <c r="GT79" s="42"/>
      <c r="GU79" s="42"/>
      <c r="GV79" s="42"/>
      <c r="GW79" s="42"/>
      <c r="GX79" s="42"/>
      <c r="GY79" s="42"/>
      <c r="GZ79" s="42"/>
      <c r="HA79" s="42"/>
      <c r="HB79" s="42"/>
      <c r="HC79" s="42"/>
      <c r="HD79" s="42"/>
      <c r="HE79" s="42"/>
      <c r="HF79" s="42"/>
      <c r="HG79" s="42"/>
      <c r="HH79" s="42"/>
      <c r="HI79" s="42"/>
      <c r="HJ79" s="42"/>
      <c r="HK79" s="42"/>
      <c r="HL79" s="42"/>
      <c r="HM79" s="42"/>
      <c r="HN79" s="42"/>
      <c r="HO79" s="42"/>
      <c r="HP79" s="42"/>
      <c r="HQ79" s="42"/>
      <c r="HR79" s="42"/>
      <c r="HS79" s="42"/>
      <c r="HT79" s="42"/>
      <c r="HU79" s="42"/>
      <c r="HV79" s="42"/>
      <c r="HW79" s="42"/>
      <c r="HX79" s="42"/>
      <c r="HY79" s="42"/>
      <c r="HZ79" s="42"/>
      <c r="IA79" s="42"/>
      <c r="IB79" s="42"/>
      <c r="IC79" s="42"/>
      <c r="ID79" s="42"/>
      <c r="IE79" s="42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R79" s="42"/>
      <c r="IS79" s="42"/>
      <c r="IT79" s="42"/>
      <c r="IU79" s="42"/>
    </row>
    <row r="80" spans="1:255" s="43" customFormat="1" ht="12" customHeight="1">
      <c r="A80" s="25"/>
      <c r="B80" s="58" t="s">
        <v>49</v>
      </c>
      <c r="C80" s="61">
        <v>0</v>
      </c>
      <c r="D80" s="60">
        <v>0</v>
      </c>
      <c r="E80" s="28"/>
      <c r="F80" s="28"/>
      <c r="G80" s="40"/>
      <c r="H80" s="41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42"/>
      <c r="FU80" s="42"/>
      <c r="FV80" s="42"/>
      <c r="FW80" s="4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42"/>
      <c r="GI80" s="42"/>
      <c r="GJ80" s="42"/>
      <c r="GK80" s="42"/>
      <c r="GL80" s="42"/>
      <c r="GM80" s="42"/>
      <c r="GN80" s="42"/>
      <c r="GO80" s="42"/>
      <c r="GP80" s="42"/>
      <c r="GQ80" s="42"/>
      <c r="GR80" s="42"/>
      <c r="GS80" s="42"/>
      <c r="GT80" s="42"/>
      <c r="GU80" s="42"/>
      <c r="GV80" s="42"/>
      <c r="GW80" s="42"/>
      <c r="GX80" s="42"/>
      <c r="GY80" s="42"/>
      <c r="GZ80" s="42"/>
      <c r="HA80" s="42"/>
      <c r="HB80" s="42"/>
      <c r="HC80" s="42"/>
      <c r="HD80" s="42"/>
      <c r="HE80" s="42"/>
      <c r="HF80" s="42"/>
      <c r="HG80" s="42"/>
      <c r="HH80" s="42"/>
      <c r="HI80" s="42"/>
      <c r="HJ80" s="42"/>
      <c r="HK80" s="42"/>
      <c r="HL80" s="42"/>
      <c r="HM80" s="42"/>
      <c r="HN80" s="42"/>
      <c r="HO80" s="42"/>
      <c r="HP80" s="42"/>
      <c r="HQ80" s="42"/>
      <c r="HR80" s="42"/>
      <c r="HS80" s="42"/>
      <c r="HT80" s="42"/>
      <c r="HU80" s="42"/>
      <c r="HV80" s="42"/>
      <c r="HW80" s="42"/>
      <c r="HX80" s="42"/>
      <c r="HY80" s="42"/>
      <c r="HZ80" s="42"/>
      <c r="IA80" s="42"/>
      <c r="IB80" s="42"/>
      <c r="IC80" s="42"/>
      <c r="ID80" s="42"/>
      <c r="IE80" s="42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R80" s="42"/>
      <c r="IS80" s="42"/>
      <c r="IT80" s="42"/>
      <c r="IU80" s="42"/>
    </row>
    <row r="81" spans="1:255" s="43" customFormat="1" ht="12" customHeight="1">
      <c r="A81" s="25"/>
      <c r="B81" s="58" t="s">
        <v>50</v>
      </c>
      <c r="C81" s="59">
        <f>G42</f>
        <v>305000</v>
      </c>
      <c r="D81" s="60">
        <f>(C81/C85)</f>
        <v>4.3650009501032809E-2</v>
      </c>
      <c r="E81" s="28"/>
      <c r="F81" s="28"/>
      <c r="G81" s="40"/>
      <c r="H81" s="41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  <c r="GE81" s="42"/>
      <c r="GF81" s="42"/>
      <c r="GG81" s="42"/>
      <c r="GH81" s="42"/>
      <c r="GI81" s="42"/>
      <c r="GJ81" s="42"/>
      <c r="GK81" s="42"/>
      <c r="GL81" s="42"/>
      <c r="GM81" s="42"/>
      <c r="GN81" s="42"/>
      <c r="GO81" s="42"/>
      <c r="GP81" s="42"/>
      <c r="GQ81" s="42"/>
      <c r="GR81" s="42"/>
      <c r="GS81" s="42"/>
      <c r="GT81" s="42"/>
      <c r="GU81" s="42"/>
      <c r="GV81" s="42"/>
      <c r="GW81" s="42"/>
      <c r="GX81" s="42"/>
      <c r="GY81" s="42"/>
      <c r="GZ81" s="42"/>
      <c r="HA81" s="42"/>
      <c r="HB81" s="42"/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  <c r="HQ81" s="42"/>
      <c r="HR81" s="42"/>
      <c r="HS81" s="42"/>
      <c r="HT81" s="42"/>
      <c r="HU81" s="42"/>
      <c r="HV81" s="42"/>
      <c r="HW81" s="42"/>
      <c r="HX81" s="42"/>
      <c r="HY81" s="42"/>
      <c r="HZ81" s="42"/>
      <c r="IA81" s="42"/>
      <c r="IB81" s="42"/>
      <c r="IC81" s="42"/>
      <c r="ID81" s="42"/>
      <c r="IE81" s="42"/>
      <c r="IF81" s="42"/>
      <c r="IG81" s="42"/>
      <c r="IH81" s="42"/>
      <c r="II81" s="42"/>
      <c r="IJ81" s="42"/>
      <c r="IK81" s="42"/>
      <c r="IL81" s="42"/>
      <c r="IM81" s="42"/>
      <c r="IN81" s="42"/>
      <c r="IO81" s="42"/>
      <c r="IP81" s="42"/>
      <c r="IQ81" s="42"/>
      <c r="IR81" s="42"/>
      <c r="IS81" s="42"/>
      <c r="IT81" s="42"/>
      <c r="IU81" s="42"/>
    </row>
    <row r="82" spans="1:255" s="43" customFormat="1" ht="12" customHeight="1">
      <c r="A82" s="25"/>
      <c r="B82" s="58" t="s">
        <v>27</v>
      </c>
      <c r="C82" s="59">
        <f>G53</f>
        <v>3219150</v>
      </c>
      <c r="D82" s="60">
        <f>(C82/C85)</f>
        <v>0.46070796093524513</v>
      </c>
      <c r="E82" s="28"/>
      <c r="F82" s="28"/>
      <c r="G82" s="40"/>
      <c r="H82" s="41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42"/>
      <c r="GI82" s="42"/>
      <c r="GJ82" s="42"/>
      <c r="GK82" s="4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42"/>
      <c r="GW82" s="42"/>
      <c r="GX82" s="42"/>
      <c r="GY82" s="4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2"/>
      <c r="HK82" s="42"/>
      <c r="HL82" s="42"/>
      <c r="HM82" s="4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2"/>
      <c r="HY82" s="42"/>
      <c r="HZ82" s="42"/>
      <c r="IA82" s="42"/>
      <c r="IB82" s="42"/>
      <c r="IC82" s="42"/>
      <c r="ID82" s="42"/>
      <c r="IE82" s="42"/>
      <c r="IF82" s="42"/>
      <c r="IG82" s="42"/>
      <c r="IH82" s="42"/>
      <c r="II82" s="42"/>
      <c r="IJ82" s="42"/>
      <c r="IK82" s="42"/>
      <c r="IL82" s="42"/>
      <c r="IM82" s="42"/>
      <c r="IN82" s="42"/>
      <c r="IO82" s="42"/>
      <c r="IP82" s="42"/>
      <c r="IQ82" s="42"/>
      <c r="IR82" s="42"/>
      <c r="IS82" s="42"/>
      <c r="IT82" s="42"/>
      <c r="IU82" s="42"/>
    </row>
    <row r="83" spans="1:255" s="43" customFormat="1" ht="12" customHeight="1">
      <c r="A83" s="25"/>
      <c r="B83" s="58" t="s">
        <v>51</v>
      </c>
      <c r="C83" s="62">
        <f>G60</f>
        <v>365515</v>
      </c>
      <c r="D83" s="60">
        <f>(C83/C85)</f>
        <v>5.231060073039346E-2</v>
      </c>
      <c r="E83" s="29"/>
      <c r="F83" s="29"/>
      <c r="G83" s="40"/>
      <c r="H83" s="41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42"/>
      <c r="FG83" s="42"/>
      <c r="FH83" s="42"/>
      <c r="FI83" s="4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42"/>
      <c r="FU83" s="42"/>
      <c r="FV83" s="42"/>
      <c r="FW83" s="4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42"/>
      <c r="GI83" s="42"/>
      <c r="GJ83" s="42"/>
      <c r="GK83" s="4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42"/>
      <c r="GW83" s="42"/>
      <c r="GX83" s="42"/>
      <c r="GY83" s="4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42"/>
      <c r="HK83" s="42"/>
      <c r="HL83" s="42"/>
      <c r="HM83" s="42"/>
      <c r="HN83" s="42"/>
      <c r="HO83" s="42"/>
      <c r="HP83" s="42"/>
      <c r="HQ83" s="42"/>
      <c r="HR83" s="42"/>
      <c r="HS83" s="42"/>
      <c r="HT83" s="42"/>
      <c r="HU83" s="42"/>
      <c r="HV83" s="42"/>
      <c r="HW83" s="42"/>
      <c r="HX83" s="42"/>
      <c r="HY83" s="42"/>
      <c r="HZ83" s="42"/>
      <c r="IA83" s="42"/>
      <c r="IB83" s="42"/>
      <c r="IC83" s="42"/>
      <c r="ID83" s="42"/>
      <c r="IE83" s="42"/>
      <c r="IF83" s="42"/>
      <c r="IG83" s="42"/>
      <c r="IH83" s="42"/>
      <c r="II83" s="42"/>
      <c r="IJ83" s="42"/>
      <c r="IK83" s="42"/>
      <c r="IL83" s="42"/>
      <c r="IM83" s="42"/>
      <c r="IN83" s="42"/>
      <c r="IO83" s="42"/>
      <c r="IP83" s="42"/>
      <c r="IQ83" s="42"/>
      <c r="IR83" s="42"/>
      <c r="IS83" s="42"/>
      <c r="IT83" s="42"/>
      <c r="IU83" s="42"/>
    </row>
    <row r="84" spans="1:255" s="43" customFormat="1" ht="12" customHeight="1">
      <c r="A84" s="25"/>
      <c r="B84" s="58" t="s">
        <v>52</v>
      </c>
      <c r="C84" s="62">
        <f>G63</f>
        <v>332733.25</v>
      </c>
      <c r="D84" s="60">
        <f>(C84/C85)</f>
        <v>4.7619047619047616E-2</v>
      </c>
      <c r="E84" s="29"/>
      <c r="F84" s="29"/>
      <c r="G84" s="40"/>
      <c r="H84" s="41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42"/>
      <c r="FG84" s="42"/>
      <c r="FH84" s="42"/>
      <c r="FI84" s="4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42"/>
      <c r="FU84" s="42"/>
      <c r="FV84" s="42"/>
      <c r="FW84" s="42"/>
      <c r="FX84" s="42"/>
      <c r="FY84" s="42"/>
      <c r="FZ84" s="42"/>
      <c r="GA84" s="42"/>
      <c r="GB84" s="42"/>
      <c r="GC84" s="42"/>
      <c r="GD84" s="42"/>
      <c r="GE84" s="42"/>
      <c r="GF84" s="42"/>
      <c r="GG84" s="42"/>
      <c r="GH84" s="42"/>
      <c r="GI84" s="42"/>
      <c r="GJ84" s="42"/>
      <c r="GK84" s="42"/>
      <c r="GL84" s="42"/>
      <c r="GM84" s="42"/>
      <c r="GN84" s="42"/>
      <c r="GO84" s="42"/>
      <c r="GP84" s="42"/>
      <c r="GQ84" s="42"/>
      <c r="GR84" s="42"/>
      <c r="GS84" s="42"/>
      <c r="GT84" s="42"/>
      <c r="GU84" s="42"/>
      <c r="GV84" s="42"/>
      <c r="GW84" s="42"/>
      <c r="GX84" s="42"/>
      <c r="GY84" s="42"/>
      <c r="GZ84" s="42"/>
      <c r="HA84" s="42"/>
      <c r="HB84" s="42"/>
      <c r="HC84" s="42"/>
      <c r="HD84" s="42"/>
      <c r="HE84" s="42"/>
      <c r="HF84" s="42"/>
      <c r="HG84" s="42"/>
      <c r="HH84" s="42"/>
      <c r="HI84" s="42"/>
      <c r="HJ84" s="42"/>
      <c r="HK84" s="42"/>
      <c r="HL84" s="42"/>
      <c r="HM84" s="42"/>
      <c r="HN84" s="42"/>
      <c r="HO84" s="42"/>
      <c r="HP84" s="42"/>
      <c r="HQ84" s="42"/>
      <c r="HR84" s="42"/>
      <c r="HS84" s="42"/>
      <c r="HT84" s="42"/>
      <c r="HU84" s="42"/>
      <c r="HV84" s="42"/>
      <c r="HW84" s="42"/>
      <c r="HX84" s="42"/>
      <c r="HY84" s="42"/>
      <c r="HZ84" s="42"/>
      <c r="IA84" s="42"/>
      <c r="IB84" s="42"/>
      <c r="IC84" s="42"/>
      <c r="ID84" s="42"/>
      <c r="IE84" s="42"/>
      <c r="IF84" s="42"/>
      <c r="IG84" s="42"/>
      <c r="IH84" s="42"/>
      <c r="II84" s="42"/>
      <c r="IJ84" s="42"/>
      <c r="IK84" s="42"/>
      <c r="IL84" s="42"/>
      <c r="IM84" s="42"/>
      <c r="IN84" s="42"/>
      <c r="IO84" s="42"/>
      <c r="IP84" s="42"/>
      <c r="IQ84" s="42"/>
      <c r="IR84" s="42"/>
      <c r="IS84" s="42"/>
      <c r="IT84" s="42"/>
      <c r="IU84" s="42"/>
    </row>
    <row r="85" spans="1:255" s="43" customFormat="1" ht="12" customHeight="1">
      <c r="A85" s="25"/>
      <c r="B85" s="55" t="s">
        <v>53</v>
      </c>
      <c r="C85" s="63">
        <f>SUM(C79:C84)</f>
        <v>6987398.25</v>
      </c>
      <c r="D85" s="64">
        <f>SUM(D79:D84)</f>
        <v>1</v>
      </c>
      <c r="E85" s="29"/>
      <c r="F85" s="29"/>
      <c r="G85" s="40"/>
      <c r="H85" s="41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42"/>
      <c r="FG85" s="42"/>
      <c r="FH85" s="42"/>
      <c r="FI85" s="42"/>
      <c r="FJ85" s="42"/>
      <c r="FK85" s="42"/>
      <c r="FL85" s="42"/>
      <c r="FM85" s="42"/>
      <c r="FN85" s="42"/>
      <c r="FO85" s="42"/>
      <c r="FP85" s="42"/>
      <c r="FQ85" s="42"/>
      <c r="FR85" s="42"/>
      <c r="FS85" s="42"/>
      <c r="FT85" s="42"/>
      <c r="FU85" s="42"/>
      <c r="FV85" s="42"/>
      <c r="FW85" s="42"/>
      <c r="FX85" s="42"/>
      <c r="FY85" s="42"/>
      <c r="FZ85" s="42"/>
      <c r="GA85" s="42"/>
      <c r="GB85" s="42"/>
      <c r="GC85" s="42"/>
      <c r="GD85" s="42"/>
      <c r="GE85" s="42"/>
      <c r="GF85" s="42"/>
      <c r="GG85" s="42"/>
      <c r="GH85" s="42"/>
      <c r="GI85" s="42"/>
      <c r="GJ85" s="42"/>
      <c r="GK85" s="42"/>
      <c r="GL85" s="42"/>
      <c r="GM85" s="42"/>
      <c r="GN85" s="42"/>
      <c r="GO85" s="42"/>
      <c r="GP85" s="42"/>
      <c r="GQ85" s="42"/>
      <c r="GR85" s="42"/>
      <c r="GS85" s="42"/>
      <c r="GT85" s="42"/>
      <c r="GU85" s="42"/>
      <c r="GV85" s="42"/>
      <c r="GW85" s="42"/>
      <c r="GX85" s="42"/>
      <c r="GY85" s="42"/>
      <c r="GZ85" s="42"/>
      <c r="HA85" s="42"/>
      <c r="HB85" s="42"/>
      <c r="HC85" s="42"/>
      <c r="HD85" s="42"/>
      <c r="HE85" s="42"/>
      <c r="HF85" s="42"/>
      <c r="HG85" s="42"/>
      <c r="HH85" s="42"/>
      <c r="HI85" s="42"/>
      <c r="HJ85" s="42"/>
      <c r="HK85" s="42"/>
      <c r="HL85" s="42"/>
      <c r="HM85" s="42"/>
      <c r="HN85" s="42"/>
      <c r="HO85" s="42"/>
      <c r="HP85" s="42"/>
      <c r="HQ85" s="42"/>
      <c r="HR85" s="42"/>
      <c r="HS85" s="42"/>
      <c r="HT85" s="42"/>
      <c r="HU85" s="42"/>
      <c r="HV85" s="42"/>
      <c r="HW85" s="42"/>
      <c r="HX85" s="42"/>
      <c r="HY85" s="42"/>
      <c r="HZ85" s="42"/>
      <c r="IA85" s="42"/>
      <c r="IB85" s="42"/>
      <c r="IC85" s="42"/>
      <c r="ID85" s="42"/>
      <c r="IE85" s="42"/>
      <c r="IF85" s="42"/>
      <c r="IG85" s="42"/>
      <c r="IH85" s="42"/>
      <c r="II85" s="42"/>
      <c r="IJ85" s="42"/>
      <c r="IK85" s="42"/>
      <c r="IL85" s="42"/>
      <c r="IM85" s="42"/>
      <c r="IN85" s="42"/>
      <c r="IO85" s="42"/>
      <c r="IP85" s="42"/>
      <c r="IQ85" s="42"/>
      <c r="IR85" s="42"/>
      <c r="IS85" s="42"/>
      <c r="IT85" s="42"/>
      <c r="IU85" s="42"/>
    </row>
    <row r="86" spans="1:255" s="43" customFormat="1" ht="12" customHeight="1">
      <c r="A86" s="25"/>
      <c r="B86" s="27"/>
      <c r="C86" s="24"/>
      <c r="D86" s="24"/>
      <c r="E86" s="24"/>
      <c r="F86" s="24"/>
      <c r="G86" s="40"/>
      <c r="H86" s="41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42"/>
      <c r="FG86" s="42"/>
      <c r="FH86" s="42"/>
      <c r="FI86" s="4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42"/>
      <c r="FU86" s="42"/>
      <c r="FV86" s="42"/>
      <c r="FW86" s="42"/>
      <c r="FX86" s="42"/>
      <c r="FY86" s="42"/>
      <c r="FZ86" s="42"/>
      <c r="GA86" s="42"/>
      <c r="GB86" s="42"/>
      <c r="GC86" s="42"/>
      <c r="GD86" s="42"/>
      <c r="GE86" s="42"/>
      <c r="GF86" s="42"/>
      <c r="GG86" s="42"/>
      <c r="GH86" s="42"/>
      <c r="GI86" s="42"/>
      <c r="GJ86" s="42"/>
      <c r="GK86" s="42"/>
      <c r="GL86" s="42"/>
      <c r="GM86" s="42"/>
      <c r="GN86" s="42"/>
      <c r="GO86" s="42"/>
      <c r="GP86" s="42"/>
      <c r="GQ86" s="42"/>
      <c r="GR86" s="42"/>
      <c r="GS86" s="42"/>
      <c r="GT86" s="42"/>
      <c r="GU86" s="42"/>
      <c r="GV86" s="42"/>
      <c r="GW86" s="42"/>
      <c r="GX86" s="42"/>
      <c r="GY86" s="42"/>
      <c r="GZ86" s="42"/>
      <c r="HA86" s="42"/>
      <c r="HB86" s="42"/>
      <c r="HC86" s="42"/>
      <c r="HD86" s="42"/>
      <c r="HE86" s="42"/>
      <c r="HF86" s="42"/>
      <c r="HG86" s="42"/>
      <c r="HH86" s="42"/>
      <c r="HI86" s="42"/>
      <c r="HJ86" s="42"/>
      <c r="HK86" s="42"/>
      <c r="HL86" s="42"/>
      <c r="HM86" s="42"/>
      <c r="HN86" s="42"/>
      <c r="HO86" s="42"/>
      <c r="HP86" s="42"/>
      <c r="HQ86" s="42"/>
      <c r="HR86" s="42"/>
      <c r="HS86" s="42"/>
      <c r="HT86" s="42"/>
      <c r="HU86" s="42"/>
      <c r="HV86" s="42"/>
      <c r="HW86" s="42"/>
      <c r="HX86" s="42"/>
      <c r="HY86" s="42"/>
      <c r="HZ86" s="42"/>
      <c r="IA86" s="42"/>
      <c r="IB86" s="42"/>
      <c r="IC86" s="42"/>
      <c r="ID86" s="42"/>
      <c r="IE86" s="42"/>
      <c r="IF86" s="42"/>
      <c r="IG86" s="42"/>
      <c r="IH86" s="42"/>
      <c r="II86" s="42"/>
      <c r="IJ86" s="42"/>
      <c r="IK86" s="42"/>
      <c r="IL86" s="42"/>
      <c r="IM86" s="42"/>
      <c r="IN86" s="42"/>
      <c r="IO86" s="42"/>
      <c r="IP86" s="42"/>
      <c r="IQ86" s="42"/>
      <c r="IR86" s="42"/>
      <c r="IS86" s="42"/>
      <c r="IT86" s="42"/>
      <c r="IU86" s="42"/>
    </row>
    <row r="87" spans="1:255" s="43" customFormat="1" ht="12" customHeight="1">
      <c r="A87" s="25"/>
      <c r="B87" s="44"/>
      <c r="C87" s="24"/>
      <c r="D87" s="24"/>
      <c r="E87" s="24"/>
      <c r="F87" s="24"/>
      <c r="G87" s="40"/>
      <c r="H87" s="41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42"/>
      <c r="FU87" s="42"/>
      <c r="FV87" s="42"/>
      <c r="FW87" s="42"/>
      <c r="FX87" s="42"/>
      <c r="FY87" s="42"/>
      <c r="FZ87" s="42"/>
      <c r="GA87" s="42"/>
      <c r="GB87" s="42"/>
      <c r="GC87" s="42"/>
      <c r="GD87" s="42"/>
      <c r="GE87" s="42"/>
      <c r="GF87" s="42"/>
      <c r="GG87" s="42"/>
      <c r="GH87" s="42"/>
      <c r="GI87" s="42"/>
      <c r="GJ87" s="42"/>
      <c r="GK87" s="42"/>
      <c r="GL87" s="42"/>
      <c r="GM87" s="42"/>
      <c r="GN87" s="42"/>
      <c r="GO87" s="42"/>
      <c r="GP87" s="42"/>
      <c r="GQ87" s="42"/>
      <c r="GR87" s="42"/>
      <c r="GS87" s="42"/>
      <c r="GT87" s="42"/>
      <c r="GU87" s="42"/>
      <c r="GV87" s="42"/>
      <c r="GW87" s="42"/>
      <c r="GX87" s="42"/>
      <c r="GY87" s="42"/>
      <c r="GZ87" s="42"/>
      <c r="HA87" s="42"/>
      <c r="HB87" s="42"/>
      <c r="HC87" s="42"/>
      <c r="HD87" s="42"/>
      <c r="HE87" s="42"/>
      <c r="HF87" s="42"/>
      <c r="HG87" s="42"/>
      <c r="HH87" s="42"/>
      <c r="HI87" s="42"/>
      <c r="HJ87" s="42"/>
      <c r="HK87" s="42"/>
      <c r="HL87" s="42"/>
      <c r="HM87" s="42"/>
      <c r="HN87" s="42"/>
      <c r="HO87" s="42"/>
      <c r="HP87" s="42"/>
      <c r="HQ87" s="42"/>
      <c r="HR87" s="42"/>
      <c r="HS87" s="42"/>
      <c r="HT87" s="42"/>
      <c r="HU87" s="42"/>
      <c r="HV87" s="42"/>
      <c r="HW87" s="42"/>
      <c r="HX87" s="42"/>
      <c r="HY87" s="42"/>
      <c r="HZ87" s="42"/>
      <c r="IA87" s="42"/>
      <c r="IB87" s="42"/>
      <c r="IC87" s="42"/>
      <c r="ID87" s="42"/>
      <c r="IE87" s="42"/>
      <c r="IF87" s="42"/>
      <c r="IG87" s="42"/>
      <c r="IH87" s="42"/>
      <c r="II87" s="42"/>
      <c r="IJ87" s="42"/>
      <c r="IK87" s="42"/>
      <c r="IL87" s="42"/>
      <c r="IM87" s="42"/>
      <c r="IN87" s="42"/>
      <c r="IO87" s="42"/>
      <c r="IP87" s="42"/>
      <c r="IQ87" s="42"/>
      <c r="IR87" s="42"/>
      <c r="IS87" s="42"/>
      <c r="IT87" s="42"/>
      <c r="IU87" s="42"/>
    </row>
    <row r="88" spans="1:255" s="43" customFormat="1" ht="12" customHeight="1">
      <c r="A88" s="25"/>
      <c r="B88" s="30"/>
      <c r="C88" s="31" t="s">
        <v>107</v>
      </c>
      <c r="D88" s="30"/>
      <c r="E88" s="30"/>
      <c r="F88" s="29"/>
      <c r="G88" s="40"/>
      <c r="H88" s="41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42"/>
      <c r="FG88" s="42"/>
      <c r="FH88" s="42"/>
      <c r="FI88" s="4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42"/>
      <c r="FU88" s="42"/>
      <c r="FV88" s="42"/>
      <c r="FW88" s="42"/>
      <c r="FX88" s="42"/>
      <c r="FY88" s="42"/>
      <c r="FZ88" s="42"/>
      <c r="GA88" s="42"/>
      <c r="GB88" s="42"/>
      <c r="GC88" s="42"/>
      <c r="GD88" s="42"/>
      <c r="GE88" s="42"/>
      <c r="GF88" s="42"/>
      <c r="GG88" s="42"/>
      <c r="GH88" s="42"/>
      <c r="GI88" s="42"/>
      <c r="GJ88" s="42"/>
      <c r="GK88" s="42"/>
      <c r="GL88" s="42"/>
      <c r="GM88" s="42"/>
      <c r="GN88" s="42"/>
      <c r="GO88" s="42"/>
      <c r="GP88" s="42"/>
      <c r="GQ88" s="42"/>
      <c r="GR88" s="42"/>
      <c r="GS88" s="42"/>
      <c r="GT88" s="42"/>
      <c r="GU88" s="42"/>
      <c r="GV88" s="42"/>
      <c r="GW88" s="42"/>
      <c r="GX88" s="42"/>
      <c r="GY88" s="42"/>
      <c r="GZ88" s="42"/>
      <c r="HA88" s="42"/>
      <c r="HB88" s="42"/>
      <c r="HC88" s="42"/>
      <c r="HD88" s="42"/>
      <c r="HE88" s="42"/>
      <c r="HF88" s="42"/>
      <c r="HG88" s="42"/>
      <c r="HH88" s="42"/>
      <c r="HI88" s="42"/>
      <c r="HJ88" s="42"/>
      <c r="HK88" s="42"/>
      <c r="HL88" s="42"/>
      <c r="HM88" s="42"/>
      <c r="HN88" s="42"/>
      <c r="HO88" s="42"/>
      <c r="HP88" s="42"/>
      <c r="HQ88" s="42"/>
      <c r="HR88" s="42"/>
      <c r="HS88" s="42"/>
      <c r="HT88" s="42"/>
      <c r="HU88" s="42"/>
      <c r="HV88" s="42"/>
      <c r="HW88" s="42"/>
      <c r="HX88" s="42"/>
      <c r="HY88" s="42"/>
      <c r="HZ88" s="42"/>
      <c r="IA88" s="42"/>
      <c r="IB88" s="42"/>
      <c r="IC88" s="42"/>
      <c r="ID88" s="42"/>
      <c r="IE88" s="42"/>
      <c r="IF88" s="42"/>
      <c r="IG88" s="42"/>
      <c r="IH88" s="42"/>
      <c r="II88" s="42"/>
      <c r="IJ88" s="42"/>
      <c r="IK88" s="42"/>
      <c r="IL88" s="42"/>
      <c r="IM88" s="42"/>
      <c r="IN88" s="42"/>
      <c r="IO88" s="42"/>
      <c r="IP88" s="42"/>
      <c r="IQ88" s="42"/>
      <c r="IR88" s="42"/>
      <c r="IS88" s="42"/>
      <c r="IT88" s="42"/>
      <c r="IU88" s="42"/>
    </row>
    <row r="89" spans="1:255" s="43" customFormat="1" ht="12" customHeight="1">
      <c r="A89" s="25"/>
      <c r="B89" s="55" t="s">
        <v>106</v>
      </c>
      <c r="C89" s="65">
        <v>700</v>
      </c>
      <c r="D89" s="65">
        <v>800</v>
      </c>
      <c r="E89" s="65">
        <v>900</v>
      </c>
      <c r="F89" s="32"/>
      <c r="G89" s="45"/>
      <c r="H89" s="41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42"/>
      <c r="FU89" s="42"/>
      <c r="FV89" s="42"/>
      <c r="FW89" s="42"/>
      <c r="FX89" s="42"/>
      <c r="FY89" s="42"/>
      <c r="FZ89" s="42"/>
      <c r="GA89" s="42"/>
      <c r="GB89" s="42"/>
      <c r="GC89" s="42"/>
      <c r="GD89" s="42"/>
      <c r="GE89" s="42"/>
      <c r="GF89" s="42"/>
      <c r="GG89" s="42"/>
      <c r="GH89" s="42"/>
      <c r="GI89" s="42"/>
      <c r="GJ89" s="42"/>
      <c r="GK89" s="42"/>
      <c r="GL89" s="42"/>
      <c r="GM89" s="42"/>
      <c r="GN89" s="42"/>
      <c r="GO89" s="42"/>
      <c r="GP89" s="42"/>
      <c r="GQ89" s="42"/>
      <c r="GR89" s="42"/>
      <c r="GS89" s="42"/>
      <c r="GT89" s="42"/>
      <c r="GU89" s="42"/>
      <c r="GV89" s="42"/>
      <c r="GW89" s="42"/>
      <c r="GX89" s="42"/>
      <c r="GY89" s="42"/>
      <c r="GZ89" s="42"/>
      <c r="HA89" s="42"/>
      <c r="HB89" s="42"/>
      <c r="HC89" s="42"/>
      <c r="HD89" s="42"/>
      <c r="HE89" s="42"/>
      <c r="HF89" s="42"/>
      <c r="HG89" s="42"/>
      <c r="HH89" s="42"/>
      <c r="HI89" s="42"/>
      <c r="HJ89" s="42"/>
      <c r="HK89" s="42"/>
      <c r="HL89" s="42"/>
      <c r="HM89" s="42"/>
      <c r="HN89" s="42"/>
      <c r="HO89" s="42"/>
      <c r="HP89" s="42"/>
      <c r="HQ89" s="42"/>
      <c r="HR89" s="42"/>
      <c r="HS89" s="42"/>
      <c r="HT89" s="42"/>
      <c r="HU89" s="42"/>
      <c r="HV89" s="42"/>
      <c r="HW89" s="42"/>
      <c r="HX89" s="42"/>
      <c r="HY89" s="42"/>
      <c r="HZ89" s="42"/>
      <c r="IA89" s="42"/>
      <c r="IB89" s="42"/>
      <c r="IC89" s="42"/>
      <c r="ID89" s="42"/>
      <c r="IE89" s="42"/>
      <c r="IF89" s="42"/>
      <c r="IG89" s="42"/>
      <c r="IH89" s="42"/>
      <c r="II89" s="42"/>
      <c r="IJ89" s="42"/>
      <c r="IK89" s="42"/>
      <c r="IL89" s="42"/>
      <c r="IM89" s="42"/>
      <c r="IN89" s="42"/>
      <c r="IO89" s="42"/>
      <c r="IP89" s="42"/>
      <c r="IQ89" s="42"/>
      <c r="IR89" s="42"/>
      <c r="IS89" s="42"/>
      <c r="IT89" s="42"/>
      <c r="IU89" s="42"/>
    </row>
    <row r="90" spans="1:255" s="43" customFormat="1" ht="12" customHeight="1">
      <c r="A90" s="25"/>
      <c r="B90" s="55" t="s">
        <v>108</v>
      </c>
      <c r="C90" s="65">
        <f>(G64/C89)</f>
        <v>9981.9974999999995</v>
      </c>
      <c r="D90" s="65">
        <f>C85/D89</f>
        <v>8734.2478124999998</v>
      </c>
      <c r="E90" s="65">
        <f>(G64/E89)</f>
        <v>7763.7758333333331</v>
      </c>
      <c r="F90" s="32"/>
      <c r="G90" s="45"/>
      <c r="H90" s="41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42"/>
      <c r="GI90" s="42"/>
      <c r="GJ90" s="42"/>
      <c r="GK90" s="42"/>
      <c r="GL90" s="42"/>
      <c r="GM90" s="42"/>
      <c r="GN90" s="42"/>
      <c r="GO90" s="42"/>
      <c r="GP90" s="42"/>
      <c r="GQ90" s="42"/>
      <c r="GR90" s="42"/>
      <c r="GS90" s="42"/>
      <c r="GT90" s="42"/>
      <c r="GU90" s="42"/>
      <c r="GV90" s="42"/>
      <c r="GW90" s="42"/>
      <c r="GX90" s="42"/>
      <c r="GY90" s="42"/>
      <c r="GZ90" s="42"/>
      <c r="HA90" s="42"/>
      <c r="HB90" s="42"/>
      <c r="HC90" s="42"/>
      <c r="HD90" s="42"/>
      <c r="HE90" s="42"/>
      <c r="HF90" s="42"/>
      <c r="HG90" s="42"/>
      <c r="HH90" s="42"/>
      <c r="HI90" s="42"/>
      <c r="HJ90" s="42"/>
      <c r="HK90" s="42"/>
      <c r="HL90" s="42"/>
      <c r="HM90" s="42"/>
      <c r="HN90" s="42"/>
      <c r="HO90" s="42"/>
      <c r="HP90" s="42"/>
      <c r="HQ90" s="42"/>
      <c r="HR90" s="42"/>
      <c r="HS90" s="42"/>
      <c r="HT90" s="42"/>
      <c r="HU90" s="42"/>
      <c r="HV90" s="42"/>
      <c r="HW90" s="42"/>
      <c r="HX90" s="42"/>
      <c r="HY90" s="42"/>
      <c r="HZ90" s="42"/>
      <c r="IA90" s="42"/>
      <c r="IB90" s="42"/>
      <c r="IC90" s="42"/>
      <c r="ID90" s="42"/>
      <c r="IE90" s="42"/>
      <c r="IF90" s="42"/>
      <c r="IG90" s="42"/>
      <c r="IH90" s="42"/>
      <c r="II90" s="42"/>
      <c r="IJ90" s="42"/>
      <c r="IK90" s="42"/>
      <c r="IL90" s="42"/>
      <c r="IM90" s="42"/>
      <c r="IN90" s="42"/>
      <c r="IO90" s="42"/>
      <c r="IP90" s="42"/>
      <c r="IQ90" s="42"/>
      <c r="IR90" s="42"/>
      <c r="IS90" s="42"/>
      <c r="IT90" s="42"/>
      <c r="IU90" s="42"/>
    </row>
    <row r="91" spans="1:255" s="43" customFormat="1" ht="12" customHeight="1">
      <c r="A91" s="25"/>
      <c r="B91" s="26" t="s">
        <v>54</v>
      </c>
      <c r="C91" s="25"/>
      <c r="D91" s="25"/>
      <c r="E91" s="25"/>
      <c r="F91" s="25"/>
      <c r="G91" s="25"/>
      <c r="H91" s="41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42"/>
      <c r="FG91" s="42"/>
      <c r="FH91" s="42"/>
      <c r="FI91" s="4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42"/>
      <c r="FU91" s="42"/>
      <c r="FV91" s="42"/>
      <c r="FW91" s="4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42"/>
      <c r="GI91" s="42"/>
      <c r="GJ91" s="42"/>
      <c r="GK91" s="42"/>
      <c r="GL91" s="42"/>
      <c r="GM91" s="42"/>
      <c r="GN91" s="42"/>
      <c r="GO91" s="42"/>
      <c r="GP91" s="42"/>
      <c r="GQ91" s="42"/>
      <c r="GR91" s="42"/>
      <c r="GS91" s="42"/>
      <c r="GT91" s="42"/>
      <c r="GU91" s="42"/>
      <c r="GV91" s="42"/>
      <c r="GW91" s="42"/>
      <c r="GX91" s="42"/>
      <c r="GY91" s="42"/>
      <c r="GZ91" s="42"/>
      <c r="HA91" s="42"/>
      <c r="HB91" s="42"/>
      <c r="HC91" s="42"/>
      <c r="HD91" s="42"/>
      <c r="HE91" s="42"/>
      <c r="HF91" s="42"/>
      <c r="HG91" s="42"/>
      <c r="HH91" s="42"/>
      <c r="HI91" s="42"/>
      <c r="HJ91" s="42"/>
      <c r="HK91" s="42"/>
      <c r="HL91" s="42"/>
      <c r="HM91" s="42"/>
      <c r="HN91" s="42"/>
      <c r="HO91" s="42"/>
      <c r="HP91" s="42"/>
      <c r="HQ91" s="42"/>
      <c r="HR91" s="42"/>
      <c r="HS91" s="42"/>
      <c r="HT91" s="42"/>
      <c r="HU91" s="42"/>
      <c r="HV91" s="42"/>
      <c r="HW91" s="42"/>
      <c r="HX91" s="42"/>
      <c r="HY91" s="42"/>
      <c r="HZ91" s="42"/>
      <c r="IA91" s="42"/>
      <c r="IB91" s="42"/>
      <c r="IC91" s="42"/>
      <c r="ID91" s="42"/>
      <c r="IE91" s="42"/>
      <c r="IF91" s="42"/>
      <c r="IG91" s="42"/>
      <c r="IH91" s="42"/>
      <c r="II91" s="42"/>
      <c r="IJ91" s="42"/>
      <c r="IK91" s="42"/>
      <c r="IL91" s="42"/>
      <c r="IM91" s="42"/>
      <c r="IN91" s="42"/>
      <c r="IO91" s="42"/>
      <c r="IP91" s="42"/>
      <c r="IQ91" s="42"/>
      <c r="IR91" s="42"/>
      <c r="IS91" s="42"/>
      <c r="IT91" s="42"/>
      <c r="IU91" s="42"/>
    </row>
    <row r="92" spans="1:255" s="43" customFormat="1" ht="12" customHeight="1">
      <c r="A92" s="41"/>
      <c r="B92" s="41"/>
      <c r="C92" s="41"/>
      <c r="D92" s="41"/>
      <c r="E92" s="41"/>
      <c r="F92" s="41"/>
      <c r="G92" s="41"/>
      <c r="H92" s="41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42"/>
      <c r="FK92" s="42"/>
      <c r="FL92" s="42"/>
      <c r="FM92" s="42"/>
      <c r="FN92" s="42"/>
      <c r="FO92" s="42"/>
      <c r="FP92" s="42"/>
      <c r="FQ92" s="42"/>
      <c r="FR92" s="42"/>
      <c r="FS92" s="42"/>
      <c r="FT92" s="42"/>
      <c r="FU92" s="42"/>
      <c r="FV92" s="42"/>
      <c r="FW92" s="4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H92" s="42"/>
      <c r="GI92" s="42"/>
      <c r="GJ92" s="42"/>
      <c r="GK92" s="42"/>
      <c r="GL92" s="42"/>
      <c r="GM92" s="42"/>
      <c r="GN92" s="42"/>
      <c r="GO92" s="42"/>
      <c r="GP92" s="42"/>
      <c r="GQ92" s="42"/>
      <c r="GR92" s="42"/>
      <c r="GS92" s="42"/>
      <c r="GT92" s="42"/>
      <c r="GU92" s="42"/>
      <c r="GV92" s="42"/>
      <c r="GW92" s="42"/>
      <c r="GX92" s="42"/>
      <c r="GY92" s="42"/>
      <c r="GZ92" s="42"/>
      <c r="HA92" s="42"/>
      <c r="HB92" s="42"/>
      <c r="HC92" s="42"/>
      <c r="HD92" s="42"/>
      <c r="HE92" s="42"/>
      <c r="HF92" s="42"/>
      <c r="HG92" s="42"/>
      <c r="HH92" s="42"/>
      <c r="HI92" s="42"/>
      <c r="HJ92" s="42"/>
      <c r="HK92" s="42"/>
      <c r="HL92" s="42"/>
      <c r="HM92" s="42"/>
      <c r="HN92" s="42"/>
      <c r="HO92" s="42"/>
      <c r="HP92" s="42"/>
      <c r="HQ92" s="42"/>
      <c r="HR92" s="42"/>
      <c r="HS92" s="42"/>
      <c r="HT92" s="42"/>
      <c r="HU92" s="42"/>
      <c r="HV92" s="42"/>
      <c r="HW92" s="42"/>
      <c r="HX92" s="42"/>
      <c r="HY92" s="42"/>
      <c r="HZ92" s="42"/>
      <c r="IA92" s="42"/>
      <c r="IB92" s="42"/>
      <c r="IC92" s="42"/>
      <c r="ID92" s="42"/>
      <c r="IE92" s="42"/>
      <c r="IF92" s="42"/>
      <c r="IG92" s="42"/>
      <c r="IH92" s="42"/>
      <c r="II92" s="42"/>
      <c r="IJ92" s="42"/>
      <c r="IK92" s="42"/>
      <c r="IL92" s="42"/>
      <c r="IM92" s="42"/>
      <c r="IN92" s="42"/>
      <c r="IO92" s="42"/>
      <c r="IP92" s="42"/>
      <c r="IQ92" s="42"/>
      <c r="IR92" s="42"/>
      <c r="IS92" s="42"/>
      <c r="IT92" s="42"/>
      <c r="IU92" s="42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2022-03-08T14:00:43Z</cp:lastPrinted>
  <dcterms:created xsi:type="dcterms:W3CDTF">2020-11-27T12:49:26Z</dcterms:created>
  <dcterms:modified xsi:type="dcterms:W3CDTF">2023-03-17T17:32:59Z</dcterms:modified>
</cp:coreProperties>
</file>