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3\FICHAS TECNICAS 2023-2024\FICHAS TECNICAS 2023-2024 REGION DEL MAULE\Agencia Area Cauquenes\Agencia de Area Cauquenes\"/>
    </mc:Choice>
  </mc:AlternateContent>
  <bookViews>
    <workbookView xWindow="0" yWindow="0" windowWidth="28800" windowHeight="12300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<sst xmlns="http://schemas.openxmlformats.org/spreadsheetml/2006/main" count="144" uniqueCount="98">
  <si>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</si>
  <si>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</si>
  <si>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</si>
  <si>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</si>
  <si>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</si>
  <si>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</si>
  <si>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</si>
  <si>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</si>
  <si>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</si>
  <si>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</si>
  <si>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</si>
  <si>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</si>
  <si>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</si>
  <si>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</si>
  <si>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</si>
  <si>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</si>
  <si>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</si>
  <si>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</si>
  <si>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</si>
  <si>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</si>
  <si>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</si>
  <si>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</si>
  <si>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</si>
  <si>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</si>
  <si>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</si>
  <si>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</si>
  <si>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</si>
  <si>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</si>
  <si>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</si>
  <si>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</si>
  <si>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</si>
  <si>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</si>
  <si>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</si>
  <si>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</si>
  <si>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</si>
  <si>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</si>
  <si>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</si>
  <si>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</si>
  <si>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</si>
  <si>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</si>
  <si>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</si>
  <si>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</si>
  <si>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</si>
  <si>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</si>
  <si>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</si>
  <si>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</si>
  <si>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</si>
  <si>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</si>
  <si>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</si>
  <si>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</si>
  <si>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</si>
  <si>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</si>
  <si>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</si>
  <si>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</si>
  <si>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</si>
  <si>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</si>
  <si>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</si>
  <si>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</si>
  <si>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</si>
  <si>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</si>
  <si>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</si>
  <si>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</si>
  <si>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</si>
  <si>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</si>
  <si>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</si>
  <si>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</si>
  <si>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</si>
  <si>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</si>
  <si>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</si>
  <si>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</si>
  <si>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</si>
  <si>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</si>
  <si>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</si>
  <si>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</si>
  <si>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</si>
  <si>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</si>
  <si>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</si>
  <si>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</si>
  <si>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</si>
  <si>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</si>
  <si>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</si>
  <si>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</si>
  <si>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</si>
  <si>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</si>
  <si>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</si>
  <si>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</si>
  <si>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</si>
  <si>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</si>
  <si>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</si>
  <si>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</si>
  <si>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</si>
  <si>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</si>
  <si>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</si>
  <si>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COSECHA, RECOLECCIÓN, SELECCIÓN</t>
  </si>
  <si>
    <t>HA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</si>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</sst>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6" zoomScaleNormal="96" workbookViewId="0">
      <selection activeCell="C12" sqref="C12:C15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100" t="s">
        <v>65</v>
      </c>
      <c r="F9" s="101"/>
      <c r="G9" s="29">
        <v>2500</v>
      </c>
    </row>
    <row r="10" spans="1:7" ht="15">
      <c r="A10" s="3"/>
      <c r="B10" s="25" t="s">
        <v>1</v>
      </c>
      <c r="C10" s="26" t="s">
        <v>61</v>
      </c>
      <c r="D10" s="4"/>
      <c r="E10" s="98" t="s">
        <v>62</v>
      </c>
      <c r="F10" s="99"/>
      <c r="G10" s="30" t="s">
        <v>78</v>
      </c>
    </row>
    <row r="11" spans="1:7" ht="15">
      <c r="A11" s="3"/>
      <c r="B11" s="25" t="s">
        <v>2</v>
      </c>
      <c r="C11" s="27" t="s">
        <v>53</v>
      </c>
      <c r="D11" s="4"/>
      <c r="E11" s="98" t="s">
        <v>66</v>
      </c>
      <c r="F11" s="99"/>
      <c r="G11" s="29">
        <v>500</v>
      </c>
    </row>
    <row r="12" spans="1:7" ht="11.25" customHeight="1">
      <c r="A12" s="3"/>
      <c r="B12" s="25" t="s">
        <v>3</v>
      </c>
      <c r="C12" s="28" t="s">
        <v>52</v>
      </c>
      <c r="D12" s="4"/>
      <c r="E12" s="31" t="s">
        <v>4</v>
      </c>
      <c r="F12" s="32"/>
      <c r="G12" s="29">
        <f>G9*G11</f>
        <v>1250000</v>
      </c>
    </row>
    <row r="13" spans="1:7" ht="11.25" customHeight="1">
      <c r="A13" s="3"/>
      <c r="B13" s="25" t="s">
        <v>5</v>
      </c>
      <c r="C13" s="28" t="s">
        <v>95</v>
      </c>
      <c r="D13" s="4"/>
      <c r="E13" s="98" t="s">
        <v>6</v>
      </c>
      <c r="F13" s="99"/>
      <c r="G13" s="33" t="s">
        <v>57</v>
      </c>
    </row>
    <row r="14" spans="1:7" ht="16.5" customHeight="1">
      <c r="A14" s="3"/>
      <c r="B14" s="25" t="s">
        <v>7</v>
      </c>
      <c r="C14" s="28" t="s">
        <v>96</v>
      </c>
      <c r="D14" s="4"/>
      <c r="E14" s="98" t="s">
        <v>8</v>
      </c>
      <c r="F14" s="99"/>
      <c r="G14" s="30" t="s">
        <v>78</v>
      </c>
    </row>
    <row r="15" spans="1:7" ht="15.75" customHeight="1">
      <c r="A15" s="3"/>
      <c r="B15" s="25" t="s">
        <v>9</v>
      </c>
      <c r="C15" s="27" t="s">
        <v>97</v>
      </c>
      <c r="D15" s="4"/>
      <c r="E15" s="102" t="s">
        <v>10</v>
      </c>
      <c r="F15" s="103"/>
      <c r="G15" s="33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4" t="s">
        <v>64</v>
      </c>
      <c r="C17" s="105"/>
      <c r="D17" s="105"/>
      <c r="E17" s="105"/>
      <c r="F17" s="105"/>
      <c r="G17" s="105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4" t="s">
        <v>11</v>
      </c>
      <c r="C19" s="19"/>
      <c r="D19" s="19"/>
      <c r="E19" s="19"/>
      <c r="F19" s="19"/>
      <c r="G19" s="19"/>
    </row>
    <row r="20" spans="1:8" ht="24" customHeight="1">
      <c r="A20" s="3"/>
      <c r="B20" s="35" t="s">
        <v>12</v>
      </c>
      <c r="C20" s="35" t="s">
        <v>13</v>
      </c>
      <c r="D20" s="35" t="s">
        <v>54</v>
      </c>
      <c r="E20" s="35" t="s">
        <v>15</v>
      </c>
      <c r="F20" s="35" t="s">
        <v>16</v>
      </c>
      <c r="G20" s="35" t="s">
        <v>17</v>
      </c>
    </row>
    <row r="21" spans="1:8" ht="12.75" customHeight="1">
      <c r="A21" s="3"/>
      <c r="B21" s="36" t="s">
        <v>67</v>
      </c>
      <c r="C21" s="38" t="s">
        <v>18</v>
      </c>
      <c r="D21" s="39">
        <v>1</v>
      </c>
      <c r="E21" s="38" t="s">
        <v>78</v>
      </c>
      <c r="F21" s="40">
        <v>35000</v>
      </c>
      <c r="G21" s="40">
        <f t="shared" ref="G21:G27" si="0">F21*D21</f>
        <v>35000</v>
      </c>
    </row>
    <row r="22" spans="1:8" ht="15">
      <c r="A22" s="3"/>
      <c r="B22" s="36" t="s">
        <v>68</v>
      </c>
      <c r="C22" s="38" t="s">
        <v>18</v>
      </c>
      <c r="D22" s="39">
        <v>0.4</v>
      </c>
      <c r="E22" s="38" t="s">
        <v>78</v>
      </c>
      <c r="F22" s="40">
        <v>35000</v>
      </c>
      <c r="G22" s="40">
        <f t="shared" si="0"/>
        <v>14000</v>
      </c>
      <c r="H22" s="5"/>
    </row>
    <row r="23" spans="1:8" ht="12.75" customHeight="1">
      <c r="A23" s="3"/>
      <c r="B23" s="36" t="s">
        <v>69</v>
      </c>
      <c r="C23" s="38" t="s">
        <v>18</v>
      </c>
      <c r="D23" s="39">
        <v>0.15</v>
      </c>
      <c r="E23" s="38" t="s">
        <v>78</v>
      </c>
      <c r="F23" s="40">
        <v>35000</v>
      </c>
      <c r="G23" s="40">
        <f t="shared" si="0"/>
        <v>5250</v>
      </c>
      <c r="H23" s="5"/>
    </row>
    <row r="24" spans="1:8" ht="12.75" customHeight="1">
      <c r="A24" s="3"/>
      <c r="B24" s="36" t="s">
        <v>70</v>
      </c>
      <c r="C24" s="38" t="s">
        <v>18</v>
      </c>
      <c r="D24" s="39">
        <v>0.15</v>
      </c>
      <c r="E24" s="38" t="s">
        <v>78</v>
      </c>
      <c r="F24" s="40">
        <v>35000</v>
      </c>
      <c r="G24" s="40">
        <f t="shared" si="0"/>
        <v>5250</v>
      </c>
      <c r="H24" s="5"/>
    </row>
    <row r="25" spans="1:8" ht="12.75" customHeight="1">
      <c r="A25" s="3"/>
      <c r="B25" s="36" t="s">
        <v>79</v>
      </c>
      <c r="C25" s="38" t="s">
        <v>18</v>
      </c>
      <c r="D25" s="39">
        <v>0.5</v>
      </c>
      <c r="E25" s="38" t="s">
        <v>78</v>
      </c>
      <c r="F25" s="40">
        <v>35000</v>
      </c>
      <c r="G25" s="40">
        <f t="shared" si="0"/>
        <v>17500</v>
      </c>
      <c r="H25" s="5"/>
    </row>
    <row r="26" spans="1:8" ht="12.75" customHeight="1">
      <c r="A26" s="3"/>
      <c r="B26" s="36" t="s">
        <v>71</v>
      </c>
      <c r="C26" s="38" t="s">
        <v>18</v>
      </c>
      <c r="D26" s="39">
        <v>2</v>
      </c>
      <c r="E26" s="38" t="s">
        <v>78</v>
      </c>
      <c r="F26" s="40">
        <v>35000</v>
      </c>
      <c r="G26" s="40">
        <f t="shared" si="0"/>
        <v>70000</v>
      </c>
      <c r="H26" s="5"/>
    </row>
    <row r="27" spans="1:8" ht="14.25" customHeight="1">
      <c r="A27" s="3"/>
      <c r="B27" s="95" t="s">
        <v>93</v>
      </c>
      <c r="C27" s="41" t="s">
        <v>18</v>
      </c>
      <c r="D27" s="42">
        <v>2</v>
      </c>
      <c r="E27" s="38" t="s">
        <v>78</v>
      </c>
      <c r="F27" s="40">
        <v>35000</v>
      </c>
      <c r="G27" s="43">
        <f t="shared" si="0"/>
        <v>70000</v>
      </c>
      <c r="H27" s="5"/>
    </row>
    <row r="28" spans="1:8" ht="12.75" customHeight="1">
      <c r="A28" s="3"/>
      <c r="B28" s="47" t="s">
        <v>19</v>
      </c>
      <c r="C28" s="44"/>
      <c r="D28" s="44"/>
      <c r="E28" s="44"/>
      <c r="F28" s="45"/>
      <c r="G28" s="46">
        <f>SUM(G21:G27)</f>
        <v>217000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4" t="s">
        <v>20</v>
      </c>
      <c r="C30" s="21"/>
      <c r="D30" s="21"/>
      <c r="E30" s="21"/>
      <c r="F30" s="19"/>
      <c r="G30" s="19"/>
    </row>
    <row r="31" spans="1:8" ht="24" customHeight="1">
      <c r="A31" s="3"/>
      <c r="B31" s="48" t="s">
        <v>12</v>
      </c>
      <c r="C31" s="35" t="s">
        <v>13</v>
      </c>
      <c r="D31" s="35" t="s">
        <v>14</v>
      </c>
      <c r="E31" s="48" t="s">
        <v>15</v>
      </c>
      <c r="F31" s="35" t="s">
        <v>16</v>
      </c>
      <c r="G31" s="48" t="s">
        <v>17</v>
      </c>
    </row>
    <row r="32" spans="1:8" ht="12" customHeight="1">
      <c r="A32" s="3"/>
      <c r="B32" s="49" t="s">
        <v>72</v>
      </c>
      <c r="C32" s="50"/>
      <c r="D32" s="50"/>
      <c r="E32" s="50"/>
      <c r="F32" s="49"/>
      <c r="G32" s="49"/>
    </row>
    <row r="33" spans="1:11" ht="12" customHeight="1">
      <c r="A33" s="3"/>
      <c r="B33" s="47" t="s">
        <v>21</v>
      </c>
      <c r="C33" s="44"/>
      <c r="D33" s="44"/>
      <c r="E33" s="44"/>
      <c r="F33" s="45"/>
      <c r="G33" s="45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4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8" t="s">
        <v>12</v>
      </c>
      <c r="C36" s="48" t="s">
        <v>13</v>
      </c>
      <c r="D36" s="48" t="s">
        <v>55</v>
      </c>
      <c r="E36" s="48" t="s">
        <v>15</v>
      </c>
      <c r="F36" s="35" t="s">
        <v>16</v>
      </c>
      <c r="G36" s="48" t="s">
        <v>17</v>
      </c>
    </row>
    <row r="37" spans="1:11" ht="12.75" customHeight="1">
      <c r="A37" s="3"/>
      <c r="B37" s="36" t="s">
        <v>82</v>
      </c>
      <c r="C37" s="38" t="s">
        <v>94</v>
      </c>
      <c r="D37" s="39">
        <v>0.05</v>
      </c>
      <c r="E37" s="38" t="s">
        <v>78</v>
      </c>
      <c r="F37" s="40">
        <v>80000</v>
      </c>
      <c r="G37" s="40">
        <f>F37*D37</f>
        <v>4000</v>
      </c>
    </row>
    <row r="38" spans="1:11" ht="12.75" customHeight="1">
      <c r="A38" s="3"/>
      <c r="B38" s="36" t="s">
        <v>80</v>
      </c>
      <c r="C38" s="38" t="s">
        <v>94</v>
      </c>
      <c r="D38" s="39">
        <v>0.05</v>
      </c>
      <c r="E38" s="38" t="s">
        <v>78</v>
      </c>
      <c r="F38" s="40">
        <v>75000</v>
      </c>
      <c r="G38" s="40">
        <f>F38*D38</f>
        <v>3750</v>
      </c>
    </row>
    <row r="39" spans="1:11" ht="12.75" customHeight="1">
      <c r="A39" s="3"/>
      <c r="B39" s="36" t="s">
        <v>81</v>
      </c>
      <c r="C39" s="38" t="s">
        <v>94</v>
      </c>
      <c r="D39" s="39">
        <v>0.05</v>
      </c>
      <c r="E39" s="38" t="s">
        <v>78</v>
      </c>
      <c r="F39" s="40">
        <v>55000</v>
      </c>
      <c r="G39" s="40">
        <f>F39*D39</f>
        <v>2750</v>
      </c>
    </row>
    <row r="40" spans="1:11" ht="12.75" customHeight="1">
      <c r="A40" s="3"/>
      <c r="B40" s="47" t="s">
        <v>23</v>
      </c>
      <c r="C40" s="44"/>
      <c r="D40" s="44"/>
      <c r="E40" s="44"/>
      <c r="F40" s="45"/>
      <c r="G40" s="46">
        <f>SUM(G37:G39)</f>
        <v>10500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4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5" t="s">
        <v>25</v>
      </c>
      <c r="C43" s="35" t="s">
        <v>26</v>
      </c>
      <c r="D43" s="35" t="s">
        <v>56</v>
      </c>
      <c r="E43" s="35" t="s">
        <v>15</v>
      </c>
      <c r="F43" s="35" t="s">
        <v>16</v>
      </c>
      <c r="G43" s="35" t="s">
        <v>17</v>
      </c>
      <c r="K43" s="2"/>
    </row>
    <row r="44" spans="1:11" ht="12.75" customHeight="1">
      <c r="A44" s="3"/>
      <c r="B44" s="36" t="s">
        <v>83</v>
      </c>
      <c r="C44" s="38" t="s">
        <v>88</v>
      </c>
      <c r="D44" s="39">
        <v>22.5</v>
      </c>
      <c r="E44" s="38" t="s">
        <v>92</v>
      </c>
      <c r="F44" s="51">
        <v>650</v>
      </c>
      <c r="G44" s="40">
        <f t="shared" ref="G44:G49" si="1">F44*D44</f>
        <v>14625</v>
      </c>
      <c r="K44" s="2"/>
    </row>
    <row r="45" spans="1:11" ht="12.75" customHeight="1">
      <c r="A45" s="3"/>
      <c r="B45" s="36" t="s">
        <v>84</v>
      </c>
      <c r="C45" s="38" t="s">
        <v>88</v>
      </c>
      <c r="D45" s="39">
        <v>10</v>
      </c>
      <c r="E45" s="38" t="s">
        <v>92</v>
      </c>
      <c r="F45" s="51">
        <v>1400</v>
      </c>
      <c r="G45" s="40">
        <f t="shared" si="1"/>
        <v>14000</v>
      </c>
      <c r="K45" s="2"/>
    </row>
    <row r="46" spans="1:11" ht="12.75" customHeight="1">
      <c r="A46" s="3"/>
      <c r="B46" s="36" t="s">
        <v>85</v>
      </c>
      <c r="C46" s="38" t="s">
        <v>88</v>
      </c>
      <c r="D46" s="39">
        <v>5</v>
      </c>
      <c r="E46" s="38" t="s">
        <v>92</v>
      </c>
      <c r="F46" s="51">
        <v>1640</v>
      </c>
      <c r="G46" s="40">
        <f t="shared" si="1"/>
        <v>8200</v>
      </c>
      <c r="K46" s="2"/>
    </row>
    <row r="47" spans="1:11" ht="12.75" customHeight="1">
      <c r="A47" s="3"/>
      <c r="B47" s="36" t="s">
        <v>86</v>
      </c>
      <c r="C47" s="38" t="s">
        <v>88</v>
      </c>
      <c r="D47" s="39">
        <v>50</v>
      </c>
      <c r="E47" s="38" t="s">
        <v>90</v>
      </c>
      <c r="F47" s="51">
        <v>300</v>
      </c>
      <c r="G47" s="40">
        <f t="shared" si="1"/>
        <v>15000</v>
      </c>
      <c r="K47" s="2"/>
    </row>
    <row r="48" spans="1:11" ht="12.75" customHeight="1">
      <c r="A48" s="3"/>
      <c r="B48" s="37" t="s">
        <v>87</v>
      </c>
      <c r="C48" s="41" t="s">
        <v>89</v>
      </c>
      <c r="D48" s="42">
        <v>0.2</v>
      </c>
      <c r="E48" s="41" t="s">
        <v>92</v>
      </c>
      <c r="F48" s="51">
        <v>16510</v>
      </c>
      <c r="G48" s="40">
        <f t="shared" si="1"/>
        <v>3302</v>
      </c>
      <c r="K48" s="2"/>
    </row>
    <row r="49" spans="1:255" ht="12.75" customHeight="1">
      <c r="A49" s="3"/>
      <c r="B49" s="37" t="s">
        <v>59</v>
      </c>
      <c r="C49" s="38" t="s">
        <v>88</v>
      </c>
      <c r="D49" s="39">
        <v>1</v>
      </c>
      <c r="E49" s="41" t="s">
        <v>91</v>
      </c>
      <c r="F49" s="52">
        <v>40000</v>
      </c>
      <c r="G49" s="40">
        <f t="shared" si="1"/>
        <v>40000</v>
      </c>
    </row>
    <row r="50" spans="1:255" ht="13.5" customHeight="1">
      <c r="A50" s="3"/>
      <c r="B50" s="47" t="s">
        <v>28</v>
      </c>
      <c r="C50" s="44"/>
      <c r="D50" s="44"/>
      <c r="E50" s="44"/>
      <c r="F50" s="45"/>
      <c r="G50" s="46">
        <f>SUM(G44:G49)</f>
        <v>95127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4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8" t="s">
        <v>30</v>
      </c>
      <c r="C53" s="35" t="s">
        <v>26</v>
      </c>
      <c r="D53" s="35" t="s">
        <v>27</v>
      </c>
      <c r="E53" s="48" t="s">
        <v>15</v>
      </c>
      <c r="F53" s="35" t="s">
        <v>16</v>
      </c>
      <c r="G53" s="48" t="s">
        <v>17</v>
      </c>
    </row>
    <row r="54" spans="1:255" ht="12.75" customHeight="1">
      <c r="A54" s="3"/>
      <c r="B54" s="53" t="s">
        <v>72</v>
      </c>
      <c r="C54" s="54"/>
      <c r="D54" s="54"/>
      <c r="E54" s="55"/>
      <c r="F54" s="56"/>
      <c r="G54" s="56"/>
    </row>
    <row r="55" spans="1:255" ht="13.5" customHeight="1">
      <c r="A55" s="3"/>
      <c r="B55" s="47" t="s">
        <v>31</v>
      </c>
      <c r="C55" s="44"/>
      <c r="D55" s="44"/>
      <c r="E55" s="44"/>
      <c r="F55" s="45"/>
      <c r="G55" s="46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7" t="s">
        <v>32</v>
      </c>
      <c r="C57" s="58"/>
      <c r="D57" s="58"/>
      <c r="E57" s="58"/>
      <c r="F57" s="58"/>
      <c r="G57" s="59">
        <f>G28+G40+G50+G55</f>
        <v>322627</v>
      </c>
    </row>
    <row r="58" spans="1:255" ht="12" customHeight="1">
      <c r="A58" s="3"/>
      <c r="B58" s="60" t="s">
        <v>33</v>
      </c>
      <c r="C58" s="7"/>
      <c r="D58" s="7"/>
      <c r="E58" s="7"/>
      <c r="F58" s="7"/>
      <c r="G58" s="61">
        <f>G57*0.05</f>
        <v>16131.35</v>
      </c>
    </row>
    <row r="59" spans="1:255" ht="12" customHeight="1">
      <c r="A59" s="3"/>
      <c r="B59" s="62" t="s">
        <v>34</v>
      </c>
      <c r="C59" s="6"/>
      <c r="D59" s="6"/>
      <c r="E59" s="6"/>
      <c r="F59" s="6"/>
      <c r="G59" s="63">
        <f>G58+G57</f>
        <v>338758.35</v>
      </c>
    </row>
    <row r="60" spans="1:255" ht="12" customHeight="1">
      <c r="A60" s="3"/>
      <c r="B60" s="60" t="s">
        <v>35</v>
      </c>
      <c r="C60" s="7"/>
      <c r="D60" s="7"/>
      <c r="E60" s="7"/>
      <c r="F60" s="7"/>
      <c r="G60" s="61">
        <f>G12</f>
        <v>1250000</v>
      </c>
    </row>
    <row r="61" spans="1:255" ht="12" customHeight="1">
      <c r="A61" s="3"/>
      <c r="B61" s="64" t="s">
        <v>36</v>
      </c>
      <c r="C61" s="65"/>
      <c r="D61" s="65"/>
      <c r="E61" s="65"/>
      <c r="F61" s="65"/>
      <c r="G61" s="66">
        <f>G60-G59</f>
        <v>911241.65</v>
      </c>
    </row>
    <row r="62" spans="1:255" s="70" customFormat="1" ht="12" customHeight="1">
      <c r="A62" s="9"/>
      <c r="B62" s="10" t="s">
        <v>73</v>
      </c>
      <c r="C62" s="8"/>
      <c r="D62" s="8"/>
      <c r="E62" s="8"/>
      <c r="F62" s="8"/>
      <c r="G62" s="67"/>
      <c r="H62" s="6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9"/>
      <c r="B63" s="11"/>
      <c r="C63" s="8"/>
      <c r="D63" s="8"/>
      <c r="E63" s="8"/>
      <c r="F63" s="8"/>
      <c r="G63" s="67"/>
      <c r="H63" s="6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9"/>
      <c r="B64" s="73" t="s">
        <v>63</v>
      </c>
      <c r="C64" s="74"/>
      <c r="D64" s="74"/>
      <c r="E64" s="75"/>
      <c r="F64" s="9"/>
      <c r="G64" s="67"/>
      <c r="H64" s="6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9"/>
      <c r="B65" s="76" t="s">
        <v>37</v>
      </c>
      <c r="C65" s="9"/>
      <c r="D65" s="9"/>
      <c r="E65" s="77"/>
      <c r="F65" s="9"/>
      <c r="G65" s="67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9"/>
      <c r="B66" s="76" t="s">
        <v>38</v>
      </c>
      <c r="C66" s="9"/>
      <c r="D66" s="9"/>
      <c r="E66" s="77"/>
      <c r="F66" s="9"/>
      <c r="G66" s="67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9"/>
      <c r="B67" s="76" t="s">
        <v>39</v>
      </c>
      <c r="C67" s="9"/>
      <c r="D67" s="9"/>
      <c r="E67" s="77"/>
      <c r="F67" s="9"/>
      <c r="G67" s="67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9"/>
      <c r="B68" s="76" t="s">
        <v>40</v>
      </c>
      <c r="C68" s="9"/>
      <c r="D68" s="9"/>
      <c r="E68" s="77"/>
      <c r="F68" s="9"/>
      <c r="G68" s="67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9"/>
      <c r="B69" s="76" t="s">
        <v>41</v>
      </c>
      <c r="C69" s="9"/>
      <c r="D69" s="9"/>
      <c r="E69" s="77"/>
      <c r="F69" s="9"/>
      <c r="G69" s="67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9"/>
      <c r="B70" s="78" t="s">
        <v>42</v>
      </c>
      <c r="C70" s="79"/>
      <c r="D70" s="79"/>
      <c r="E70" s="80"/>
      <c r="F70" s="9"/>
      <c r="G70" s="67"/>
      <c r="H70" s="6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9"/>
      <c r="B71" s="11"/>
      <c r="C71" s="9"/>
      <c r="D71" s="9"/>
      <c r="E71" s="9"/>
      <c r="F71" s="9"/>
      <c r="G71" s="67"/>
      <c r="H71" s="6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9"/>
      <c r="B72" s="96" t="s">
        <v>43</v>
      </c>
      <c r="C72" s="97"/>
      <c r="D72" s="81"/>
      <c r="E72" s="12"/>
      <c r="F72" s="12"/>
      <c r="G72" s="67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9"/>
      <c r="B73" s="82" t="s">
        <v>30</v>
      </c>
      <c r="C73" s="83" t="s">
        <v>44</v>
      </c>
      <c r="D73" s="84" t="s">
        <v>45</v>
      </c>
      <c r="E73" s="12"/>
      <c r="F73" s="12"/>
      <c r="G73" s="67"/>
      <c r="H73" s="6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9"/>
      <c r="B74" s="85" t="s">
        <v>46</v>
      </c>
      <c r="C74" s="86">
        <f>G28</f>
        <v>217000</v>
      </c>
      <c r="D74" s="87">
        <f>(C74/C80)</f>
        <v>0.64057461609433397</v>
      </c>
      <c r="E74" s="12"/>
      <c r="F74" s="12"/>
      <c r="G74" s="67"/>
      <c r="H74" s="6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9"/>
      <c r="B75" s="85" t="s">
        <v>47</v>
      </c>
      <c r="C75" s="88">
        <v>0</v>
      </c>
      <c r="D75" s="87">
        <v>0</v>
      </c>
      <c r="E75" s="12"/>
      <c r="F75" s="12"/>
      <c r="G75" s="67"/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9"/>
      <c r="B76" s="85" t="s">
        <v>48</v>
      </c>
      <c r="C76" s="86">
        <f>G40</f>
        <v>10500</v>
      </c>
      <c r="D76" s="87">
        <f>(C76/C80)</f>
        <v>3.0995545940048417E-2</v>
      </c>
      <c r="E76" s="12"/>
      <c r="F76" s="12"/>
      <c r="G76" s="67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9"/>
      <c r="B77" s="85" t="s">
        <v>25</v>
      </c>
      <c r="C77" s="86">
        <f>G50</f>
        <v>95127</v>
      </c>
      <c r="D77" s="87">
        <f>(C77/C80)</f>
        <v>0.28081079034657008</v>
      </c>
      <c r="E77" s="12"/>
      <c r="F77" s="12"/>
      <c r="G77" s="67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9"/>
      <c r="B78" s="85" t="s">
        <v>49</v>
      </c>
      <c r="C78" s="89">
        <f>G55</f>
        <v>0</v>
      </c>
      <c r="D78" s="87">
        <f>(C78/C80)</f>
        <v>0</v>
      </c>
      <c r="E78" s="13"/>
      <c r="F78" s="13"/>
      <c r="G78" s="67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9"/>
      <c r="B79" s="85" t="s">
        <v>50</v>
      </c>
      <c r="C79" s="89">
        <f>G58</f>
        <v>16131.35</v>
      </c>
      <c r="D79" s="87">
        <f>(C79/C80)</f>
        <v>4.7619047619047623E-2</v>
      </c>
      <c r="E79" s="13"/>
      <c r="F79" s="13"/>
      <c r="G79" s="67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9"/>
      <c r="B80" s="82" t="s">
        <v>74</v>
      </c>
      <c r="C80" s="90">
        <f>SUM(C74:C79)</f>
        <v>338758.35</v>
      </c>
      <c r="D80" s="91">
        <f>SUM(D74:D79)</f>
        <v>1</v>
      </c>
      <c r="E80" s="13"/>
      <c r="F80" s="13"/>
      <c r="G80" s="67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9"/>
      <c r="B81" s="11"/>
      <c r="C81" s="8"/>
      <c r="D81" s="8"/>
      <c r="E81" s="8"/>
      <c r="F81" s="8"/>
      <c r="G81" s="67"/>
      <c r="H81" s="6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9"/>
      <c r="B82" s="71"/>
      <c r="C82" s="8"/>
      <c r="D82" s="8"/>
      <c r="E82" s="8"/>
      <c r="F82" s="8"/>
      <c r="G82" s="67"/>
      <c r="H82" s="6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9"/>
      <c r="B83" s="92"/>
      <c r="C83" s="93" t="s">
        <v>77</v>
      </c>
      <c r="D83" s="92"/>
      <c r="E83" s="92"/>
      <c r="F83" s="13"/>
      <c r="G83" s="67"/>
      <c r="H83" s="6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9"/>
      <c r="B84" s="82" t="s">
        <v>75</v>
      </c>
      <c r="C84" s="94">
        <v>2000</v>
      </c>
      <c r="D84" s="94">
        <v>2500</v>
      </c>
      <c r="E84" s="94">
        <v>3000</v>
      </c>
      <c r="F84" s="14"/>
      <c r="G84" s="72"/>
      <c r="H84" s="6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9"/>
      <c r="B85" s="82" t="s">
        <v>76</v>
      </c>
      <c r="C85" s="94">
        <f>(G59/C84)</f>
        <v>169.37917499999998</v>
      </c>
      <c r="D85" s="94">
        <f>C80/D84</f>
        <v>135.50333999999998</v>
      </c>
      <c r="E85" s="94">
        <f>(G59/E84)</f>
        <v>112.91945</v>
      </c>
      <c r="F85" s="14"/>
      <c r="G85" s="72"/>
      <c r="H85" s="6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9"/>
      <c r="B86" s="10" t="s">
        <v>51</v>
      </c>
      <c r="C86" s="9"/>
      <c r="D86" s="9"/>
      <c r="E86" s="9"/>
      <c r="F86" s="9"/>
      <c r="G86" s="9"/>
      <c r="H86" s="6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s="70" customFormat="1" ht="12" customHeight="1">
      <c r="A87" s="68"/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2022-03-09T16:20:38Z</cp:lastPrinted>
  <dcterms:created xsi:type="dcterms:W3CDTF">2020-11-27T12:49:26Z</dcterms:created>
  <dcterms:modified xsi:type="dcterms:W3CDTF">2023-03-21T18:43:32Z</dcterms:modified>
</cp:coreProperties>
</file>