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Hortalizas Foll" sheetId="1" r:id="rId1"/>
  </sheets>
  <calcPr calcId="162913"/>
</workbook>
</file>

<file path=xl/calcChain.xml><?xml version="1.0" encoding="utf-8"?>
<calcChain xmlns="http://schemas.openxmlformats.org/spreadsheetml/2006/main">
  <c r="G38" i="1" l="1"/>
  <c r="G12" i="1" l="1"/>
  <c r="G49" i="1" l="1"/>
  <c r="G48" i="1" l="1"/>
  <c r="G47" i="1"/>
  <c r="G46" i="1"/>
  <c r="G45" i="1"/>
  <c r="G44" i="1"/>
  <c r="G39" i="1"/>
  <c r="G37" i="1"/>
  <c r="G27" i="1"/>
  <c r="G26" i="1"/>
  <c r="G25" i="1"/>
  <c r="G24" i="1"/>
  <c r="G23" i="1"/>
  <c r="G22" i="1"/>
  <c r="G21" i="1"/>
  <c r="G28" i="1" l="1"/>
  <c r="C74" i="1" s="1"/>
  <c r="G50" i="1"/>
  <c r="C77" i="1" s="1"/>
  <c r="G40" i="1" l="1"/>
  <c r="C76" i="1" s="1"/>
  <c r="C78" i="1" l="1"/>
  <c r="G60" i="1"/>
  <c r="G57" i="1" l="1"/>
  <c r="G58" i="1" s="1"/>
  <c r="G59" i="1" l="1"/>
  <c r="C79" i="1"/>
  <c r="E85" i="1" l="1"/>
  <c r="G61" i="1"/>
  <c r="C85" i="1"/>
  <c r="C80" i="1"/>
  <c r="D79" i="1" s="1"/>
  <c r="D77" i="1" l="1"/>
  <c r="D85" i="1"/>
  <c r="D74" i="1"/>
  <c r="D76" i="1"/>
  <c r="D78" i="1"/>
  <c r="D80" i="1" l="1"/>
</calcChain>
</file>

<file path=xl/sharedStrings.xml><?xml version="1.0" encoding="utf-8"?>
<sst xmlns="http://schemas.openxmlformats.org/spreadsheetml/2006/main" count="144" uniqueCount="98">
  <si>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</si>
  <si>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</si>
  <si>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</si>
  <si>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</si>
  <si>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</si>
  <si>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</si>
  <si>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</si>
  <si>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</si>
  <si>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</si>
  <si>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</si>
  <si>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</si>
  <si>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</si>
  <si>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</si>
  <si>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</si>
  <si>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</si>
  <si>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</si>
  <si>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</si>
  <si>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</si>
  <si>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</si>
  <si>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</si>
  <si>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</si>
  <si>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</si>
  <si>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</si>
  <si>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</si>
  <si>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</si>
  <si>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</si>
  <si>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</si>
  <si>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</si>
  <si>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</si>
  <si>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</si>
  <si>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</si>
  <si>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</si>
  <si>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</si>
  <si>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</si>
  <si>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</si>
  <si>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</si>
  <si>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</si>
  <si>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</si>
  <si>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</si>
  <si>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</si>
  <si>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</si>
  <si>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</si>
  <si>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</si>
  <si>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</si>
  <si>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</si>
  <si>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</si>
  <si>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</si>
  <si>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</si>
  <si>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</si>
  <si>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</si>
  <si>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</si>
  <si>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</si>
  <si>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DEL MAULE</t>
  </si>
  <si>
    <t>MEDIO</t>
  </si>
  <si>
    <t>N° Jornadas/HA</t>
  </si>
  <si>
    <t>N° Jornadas/HA.</t>
  </si>
  <si>
    <t>Cantidad (Kg/l/u)/HA.</t>
  </si>
  <si>
    <t>CONSUMO FRESCO</t>
  </si>
  <si>
    <t>HELADAS, SEQUIA</t>
  </si>
  <si>
    <t>SEMILLAS</t>
  </si>
  <si>
    <t>HORTALIZAS DE FOLLAJE</t>
  </si>
  <si>
    <t>CILANTRO-PEREJIL-</t>
  </si>
  <si>
    <t>FECHA ESTIMADA  PRECIO.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</si>
  <si>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</si>
  <si>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COSTOS DIRECTOS DE PRODUCCIÓN POR 500 MTS 2 (INCLUYE IVA)</t>
  </si>
  <si>
    <t xml:space="preserve">  RENDIMIENTO   PAQU./ 500 MTS 2</t>
  </si>
  <si>
    <t>PRECIO ESPERADO ($/PAQ.)</t>
  </si>
  <si>
    <t>MELGADURA</t>
  </si>
  <si>
    <t>ALMACIGO - TRASPLANTE</t>
  </si>
  <si>
    <t>MEZCLA FERTILIZ. Y OTROS</t>
  </si>
  <si>
    <t>APLICACIÓN BIOCIDAS (3)</t>
  </si>
  <si>
    <t>APORCA, LIMPIAS, FERTILIZ.,OTR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</si>
  <si>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</si>
  <si>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</si>
  <si>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TOTAL/500 Mts 2</t>
  </si>
  <si>
    <t>Rendimiento (paq/hà)</t>
  </si>
  <si>
    <t>Costo unitario ($/paq) (*)</t>
  </si>
  <si>
    <t>ESCENARIOS COSTO UNITARIO  ($/paq)</t>
  </si>
  <si>
    <t>TODO EL AÑO</t>
  </si>
  <si>
    <t>RIEGOS</t>
  </si>
  <si>
    <t>MELGAS</t>
  </si>
  <si>
    <t>RASTRAJE</t>
  </si>
  <si>
    <t>MOTOCULTIVADOR ARADO</t>
  </si>
  <si>
    <t>NITROMAG</t>
  </si>
  <si>
    <t>SUPERFOSFATO TRIPLE</t>
  </si>
  <si>
    <t>MURIATO DE POTASIO</t>
  </si>
  <si>
    <t>CARBONATO DE CALCIO</t>
  </si>
  <si>
    <t>HERBICIDA ROUNDOP</t>
  </si>
  <si>
    <t>KG</t>
  </si>
  <si>
    <t>LT</t>
  </si>
  <si>
    <t>ABRIL</t>
  </si>
  <si>
    <t>SEPTIEMBRE</t>
  </si>
  <si>
    <t>SEPT-OCTUBRE</t>
  </si>
  <si>
    <t>COSECHA, RECOLECCIÓN, SELECCIÓN</t>
  </si>
  <si>
    <t>HA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</si>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</sst>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_-;\-* #,##0_-;_-* &quot;-&quot;??_-;_-@_-"/>
    <numFmt numFmtId="168" formatCode="_-&quot;$&quot;\ * #,##0_-;\-&quot;$&quot;\ * #,##0_-;_-&quot;$&quot;\ * &quot;-&quot;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4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vertical="center" wrapText="1"/>
    </xf>
    <xf numFmtId="49" fontId="16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9" fillId="0" borderId="10" xfId="0" applyNumberFormat="1" applyFont="1" applyBorder="1" applyAlignment="1">
      <alignment horizontal="right"/>
    </xf>
    <xf numFmtId="17" fontId="9" fillId="0" borderId="10" xfId="0" applyNumberFormat="1" applyFont="1" applyBorder="1" applyAlignment="1">
      <alignment horizontal="right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9" fillId="0" borderId="10" xfId="0" applyFont="1" applyBorder="1" applyAlignment="1">
      <alignment horizontal="right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18" fillId="9" borderId="10" xfId="0" applyFont="1" applyFill="1" applyBorder="1"/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 applyProtection="1">
      <alignment horizontal="center"/>
      <protection locked="0"/>
    </xf>
    <xf numFmtId="168" fontId="18" fillId="0" borderId="10" xfId="0" applyNumberFormat="1" applyFont="1" applyBorder="1"/>
    <xf numFmtId="0" fontId="18" fillId="9" borderId="10" xfId="0" applyFont="1" applyFill="1" applyBorder="1" applyAlignment="1">
      <alignment horizontal="center"/>
    </xf>
    <xf numFmtId="0" fontId="18" fillId="9" borderId="10" xfId="0" applyFont="1" applyFill="1" applyBorder="1" applyAlignment="1" applyProtection="1">
      <alignment horizontal="center"/>
      <protection locked="0"/>
    </xf>
    <xf numFmtId="168" fontId="18" fillId="9" borderId="10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168" fontId="18" fillId="0" borderId="10" xfId="0" applyNumberFormat="1" applyFont="1" applyBorder="1" applyProtection="1">
      <protection locked="0"/>
    </xf>
    <xf numFmtId="168" fontId="18" fillId="0" borderId="10" xfId="0" applyNumberFormat="1" applyFont="1" applyBorder="1" applyAlignment="1">
      <alignment horizontal="right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167" fontId="9" fillId="0" borderId="10" xfId="8" applyNumberFormat="1" applyFont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14" fillId="0" borderId="1" xfId="0" applyNumberFormat="1" applyFont="1" applyBorder="1" applyAlignment="1"/>
    <xf numFmtId="0" fontId="14" fillId="0" borderId="0" xfId="0" applyNumberFormat="1" applyFont="1" applyAlignment="1"/>
    <xf numFmtId="0" fontId="14" fillId="0" borderId="0" xfId="0" applyFont="1" applyAlignment="1"/>
    <xf numFmtId="0" fontId="20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7" applyFont="1" applyFill="1" applyBorder="1" applyAlignment="1">
      <alignment vertical="center"/>
    </xf>
    <xf numFmtId="0" fontId="18" fillId="9" borderId="10" xfId="0" applyFont="1" applyFill="1" applyBorder="1" applyAlignment="1">
      <alignment wrapText="1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7" fillId="3" borderId="10" xfId="0" applyNumberFormat="1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</cellXfs>
  <cellStyles count="9">
    <cellStyle name="Millares" xfId="8" builtinId="3"/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476249</xdr:colOff>
      <xdr:row>1</xdr:row>
      <xdr:rowOff>0</xdr:rowOff>
    </xdr:from>
    <xdr:to>
      <xdr:col>6</xdr:col>
      <xdr:colOff>940592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9" y="190500"/>
          <a:ext cx="682228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showGridLines="0" tabSelected="1" topLeftCell="A7" zoomScale="172" zoomScaleNormal="172" workbookViewId="0">
      <selection activeCell="C12" sqref="C12:C15"/>
    </sheetView>
  </sheetViews>
  <sheetFormatPr baseColWidth="10" defaultColWidth="10.85546875" defaultRowHeight="11.25" customHeight="1"/>
  <cols>
    <col min="1" max="1" width="7.140625" style="2" customWidth="1"/>
    <col min="2" max="2" width="24.85546875" style="2" customWidth="1"/>
    <col min="3" max="3" width="26.710937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23" t="s">
        <v>0</v>
      </c>
      <c r="C9" s="24" t="s">
        <v>60</v>
      </c>
      <c r="D9" s="4"/>
      <c r="E9" s="100" t="s">
        <v>65</v>
      </c>
      <c r="F9" s="101"/>
      <c r="G9" s="29">
        <v>2500</v>
      </c>
    </row>
    <row r="10" spans="1:7" ht="15">
      <c r="A10" s="3"/>
      <c r="B10" s="25" t="s">
        <v>1</v>
      </c>
      <c r="C10" s="26" t="s">
        <v>61</v>
      </c>
      <c r="D10" s="4"/>
      <c r="E10" s="98" t="s">
        <v>62</v>
      </c>
      <c r="F10" s="99"/>
      <c r="G10" s="30" t="s">
        <v>78</v>
      </c>
    </row>
    <row r="11" spans="1:7" ht="15">
      <c r="A11" s="3"/>
      <c r="B11" s="25" t="s">
        <v>2</v>
      </c>
      <c r="C11" s="27" t="s">
        <v>53</v>
      </c>
      <c r="D11" s="4"/>
      <c r="E11" s="98" t="s">
        <v>66</v>
      </c>
      <c r="F11" s="99"/>
      <c r="G11" s="29">
        <v>500</v>
      </c>
    </row>
    <row r="12" spans="1:7" ht="11.25" customHeight="1">
      <c r="A12" s="3"/>
      <c r="B12" s="25" t="s">
        <v>3</v>
      </c>
      <c r="C12" s="28" t="s">
        <v>52</v>
      </c>
      <c r="D12" s="4"/>
      <c r="E12" s="31" t="s">
        <v>4</v>
      </c>
      <c r="F12" s="32"/>
      <c r="G12" s="29">
        <f>G9*G11</f>
        <v>1250000</v>
      </c>
    </row>
    <row r="13" spans="1:7" ht="11.25" customHeight="1">
      <c r="A13" s="3"/>
      <c r="B13" s="25" t="s">
        <v>5</v>
      </c>
      <c r="C13" s="28" t="s">
        <v>95</v>
      </c>
      <c r="D13" s="4"/>
      <c r="E13" s="98" t="s">
        <v>6</v>
      </c>
      <c r="F13" s="99"/>
      <c r="G13" s="33" t="s">
        <v>57</v>
      </c>
    </row>
    <row r="14" spans="1:7" ht="13.5" customHeight="1">
      <c r="A14" s="3"/>
      <c r="B14" s="25" t="s">
        <v>7</v>
      </c>
      <c r="C14" s="28" t="s">
        <v>96</v>
      </c>
      <c r="D14" s="4"/>
      <c r="E14" s="98" t="s">
        <v>8</v>
      </c>
      <c r="F14" s="99"/>
      <c r="G14" s="30" t="s">
        <v>78</v>
      </c>
    </row>
    <row r="15" spans="1:7" ht="15.75" customHeight="1">
      <c r="A15" s="3"/>
      <c r="B15" s="25" t="s">
        <v>9</v>
      </c>
      <c r="C15" s="27" t="s">
        <v>97</v>
      </c>
      <c r="D15" s="4"/>
      <c r="E15" s="102" t="s">
        <v>10</v>
      </c>
      <c r="F15" s="103"/>
      <c r="G15" s="33" t="s">
        <v>58</v>
      </c>
    </row>
    <row r="16" spans="1:7" ht="12" customHeight="1">
      <c r="A16" s="3"/>
      <c r="B16" s="15"/>
      <c r="C16" s="16"/>
      <c r="D16" s="4"/>
      <c r="E16" s="4"/>
      <c r="F16" s="4"/>
      <c r="G16" s="17"/>
    </row>
    <row r="17" spans="1:8" ht="12" customHeight="1">
      <c r="A17" s="3"/>
      <c r="B17" s="104" t="s">
        <v>64</v>
      </c>
      <c r="C17" s="105"/>
      <c r="D17" s="105"/>
      <c r="E17" s="105"/>
      <c r="F17" s="105"/>
      <c r="G17" s="105"/>
    </row>
    <row r="18" spans="1:8" ht="12" customHeight="1">
      <c r="A18" s="3"/>
      <c r="B18" s="4"/>
      <c r="C18" s="18"/>
      <c r="D18" s="18"/>
      <c r="E18" s="18"/>
      <c r="F18" s="4"/>
      <c r="G18" s="4"/>
    </row>
    <row r="19" spans="1:8" ht="12" customHeight="1">
      <c r="A19" s="3"/>
      <c r="B19" s="34" t="s">
        <v>11</v>
      </c>
      <c r="C19" s="19"/>
      <c r="D19" s="19"/>
      <c r="E19" s="19"/>
      <c r="F19" s="19"/>
      <c r="G19" s="19"/>
    </row>
    <row r="20" spans="1:8" ht="24" customHeight="1">
      <c r="A20" s="3"/>
      <c r="B20" s="35" t="s">
        <v>12</v>
      </c>
      <c r="C20" s="35" t="s">
        <v>13</v>
      </c>
      <c r="D20" s="35" t="s">
        <v>54</v>
      </c>
      <c r="E20" s="35" t="s">
        <v>15</v>
      </c>
      <c r="F20" s="35" t="s">
        <v>16</v>
      </c>
      <c r="G20" s="35" t="s">
        <v>17</v>
      </c>
    </row>
    <row r="21" spans="1:8" ht="12.75" customHeight="1">
      <c r="A21" s="3"/>
      <c r="B21" s="36" t="s">
        <v>67</v>
      </c>
      <c r="C21" s="38" t="s">
        <v>18</v>
      </c>
      <c r="D21" s="39">
        <v>1</v>
      </c>
      <c r="E21" s="38" t="s">
        <v>78</v>
      </c>
      <c r="F21" s="40">
        <v>35000</v>
      </c>
      <c r="G21" s="40">
        <f t="shared" ref="G21:G27" si="0">F21*D21</f>
        <v>35000</v>
      </c>
    </row>
    <row r="22" spans="1:8" ht="15">
      <c r="A22" s="3"/>
      <c r="B22" s="36" t="s">
        <v>68</v>
      </c>
      <c r="C22" s="38" t="s">
        <v>18</v>
      </c>
      <c r="D22" s="39">
        <v>0.4</v>
      </c>
      <c r="E22" s="38" t="s">
        <v>78</v>
      </c>
      <c r="F22" s="40">
        <v>35000</v>
      </c>
      <c r="G22" s="40">
        <f t="shared" si="0"/>
        <v>14000</v>
      </c>
      <c r="H22" s="5"/>
    </row>
    <row r="23" spans="1:8" ht="12.75" customHeight="1">
      <c r="A23" s="3"/>
      <c r="B23" s="36" t="s">
        <v>69</v>
      </c>
      <c r="C23" s="38" t="s">
        <v>18</v>
      </c>
      <c r="D23" s="39">
        <v>0.15</v>
      </c>
      <c r="E23" s="38" t="s">
        <v>78</v>
      </c>
      <c r="F23" s="40">
        <v>35000</v>
      </c>
      <c r="G23" s="40">
        <f t="shared" si="0"/>
        <v>5250</v>
      </c>
      <c r="H23" s="5"/>
    </row>
    <row r="24" spans="1:8" ht="12.75" customHeight="1">
      <c r="A24" s="3"/>
      <c r="B24" s="36" t="s">
        <v>70</v>
      </c>
      <c r="C24" s="38" t="s">
        <v>18</v>
      </c>
      <c r="D24" s="39">
        <v>0.15</v>
      </c>
      <c r="E24" s="38" t="s">
        <v>78</v>
      </c>
      <c r="F24" s="40">
        <v>35000</v>
      </c>
      <c r="G24" s="40">
        <f t="shared" si="0"/>
        <v>5250</v>
      </c>
      <c r="H24" s="5"/>
    </row>
    <row r="25" spans="1:8" ht="12.75" customHeight="1">
      <c r="A25" s="3"/>
      <c r="B25" s="36" t="s">
        <v>79</v>
      </c>
      <c r="C25" s="38" t="s">
        <v>18</v>
      </c>
      <c r="D25" s="39">
        <v>0.5</v>
      </c>
      <c r="E25" s="38" t="s">
        <v>78</v>
      </c>
      <c r="F25" s="40">
        <v>35000</v>
      </c>
      <c r="G25" s="40">
        <f t="shared" si="0"/>
        <v>17500</v>
      </c>
      <c r="H25" s="5"/>
    </row>
    <row r="26" spans="1:8" ht="12.75" customHeight="1">
      <c r="A26" s="3"/>
      <c r="B26" s="36" t="s">
        <v>71</v>
      </c>
      <c r="C26" s="38" t="s">
        <v>18</v>
      </c>
      <c r="D26" s="39">
        <v>2</v>
      </c>
      <c r="E26" s="38" t="s">
        <v>78</v>
      </c>
      <c r="F26" s="40">
        <v>35000</v>
      </c>
      <c r="G26" s="40">
        <f t="shared" si="0"/>
        <v>70000</v>
      </c>
      <c r="H26" s="5"/>
    </row>
    <row r="27" spans="1:8" ht="14.25" customHeight="1">
      <c r="A27" s="3"/>
      <c r="B27" s="95" t="s">
        <v>93</v>
      </c>
      <c r="C27" s="41" t="s">
        <v>18</v>
      </c>
      <c r="D27" s="42">
        <v>2</v>
      </c>
      <c r="E27" s="38" t="s">
        <v>78</v>
      </c>
      <c r="F27" s="40">
        <v>35000</v>
      </c>
      <c r="G27" s="43">
        <f t="shared" si="0"/>
        <v>70000</v>
      </c>
      <c r="H27" s="5"/>
    </row>
    <row r="28" spans="1:8" ht="12.75" customHeight="1">
      <c r="A28" s="3"/>
      <c r="B28" s="47" t="s">
        <v>19</v>
      </c>
      <c r="C28" s="44"/>
      <c r="D28" s="44"/>
      <c r="E28" s="44"/>
      <c r="F28" s="45"/>
      <c r="G28" s="46">
        <f>SUM(G21:G27)</f>
        <v>217000</v>
      </c>
    </row>
    <row r="29" spans="1:8" ht="12" customHeight="1">
      <c r="A29" s="3"/>
      <c r="B29" s="4"/>
      <c r="C29" s="4"/>
      <c r="D29" s="4"/>
      <c r="E29" s="4"/>
      <c r="F29" s="20"/>
      <c r="G29" s="20"/>
    </row>
    <row r="30" spans="1:8" ht="12" customHeight="1">
      <c r="A30" s="3"/>
      <c r="B30" s="34" t="s">
        <v>20</v>
      </c>
      <c r="C30" s="21"/>
      <c r="D30" s="21"/>
      <c r="E30" s="21"/>
      <c r="F30" s="19"/>
      <c r="G30" s="19"/>
    </row>
    <row r="31" spans="1:8" ht="24" customHeight="1">
      <c r="A31" s="3"/>
      <c r="B31" s="48" t="s">
        <v>12</v>
      </c>
      <c r="C31" s="35" t="s">
        <v>13</v>
      </c>
      <c r="D31" s="35" t="s">
        <v>14</v>
      </c>
      <c r="E31" s="48" t="s">
        <v>15</v>
      </c>
      <c r="F31" s="35" t="s">
        <v>16</v>
      </c>
      <c r="G31" s="48" t="s">
        <v>17</v>
      </c>
    </row>
    <row r="32" spans="1:8" ht="12" customHeight="1">
      <c r="A32" s="3"/>
      <c r="B32" s="49" t="s">
        <v>72</v>
      </c>
      <c r="C32" s="50"/>
      <c r="D32" s="50"/>
      <c r="E32" s="50"/>
      <c r="F32" s="49"/>
      <c r="G32" s="49"/>
    </row>
    <row r="33" spans="1:11" ht="12" customHeight="1">
      <c r="A33" s="3"/>
      <c r="B33" s="47" t="s">
        <v>21</v>
      </c>
      <c r="C33" s="44"/>
      <c r="D33" s="44"/>
      <c r="E33" s="44"/>
      <c r="F33" s="45"/>
      <c r="G33" s="45"/>
    </row>
    <row r="34" spans="1:11" ht="12" customHeight="1">
      <c r="A34" s="3"/>
      <c r="B34" s="4"/>
      <c r="C34" s="4"/>
      <c r="D34" s="4"/>
      <c r="E34" s="4"/>
      <c r="F34" s="20"/>
      <c r="G34" s="20"/>
    </row>
    <row r="35" spans="1:11" ht="12" customHeight="1">
      <c r="A35" s="3"/>
      <c r="B35" s="34" t="s">
        <v>22</v>
      </c>
      <c r="C35" s="21"/>
      <c r="D35" s="21"/>
      <c r="E35" s="21"/>
      <c r="F35" s="19"/>
      <c r="G35" s="19"/>
    </row>
    <row r="36" spans="1:11" ht="24" customHeight="1">
      <c r="A36" s="3"/>
      <c r="B36" s="48" t="s">
        <v>12</v>
      </c>
      <c r="C36" s="48" t="s">
        <v>13</v>
      </c>
      <c r="D36" s="48" t="s">
        <v>55</v>
      </c>
      <c r="E36" s="48" t="s">
        <v>15</v>
      </c>
      <c r="F36" s="35" t="s">
        <v>16</v>
      </c>
      <c r="G36" s="48" t="s">
        <v>17</v>
      </c>
    </row>
    <row r="37" spans="1:11" ht="12.75" customHeight="1">
      <c r="A37" s="3"/>
      <c r="B37" s="36" t="s">
        <v>82</v>
      </c>
      <c r="C37" s="38" t="s">
        <v>94</v>
      </c>
      <c r="D37" s="39">
        <v>0.05</v>
      </c>
      <c r="E37" s="38" t="s">
        <v>78</v>
      </c>
      <c r="F37" s="40">
        <v>80000</v>
      </c>
      <c r="G37" s="40">
        <f>F37*D37</f>
        <v>4000</v>
      </c>
    </row>
    <row r="38" spans="1:11" ht="12.75" customHeight="1">
      <c r="A38" s="3"/>
      <c r="B38" s="36" t="s">
        <v>80</v>
      </c>
      <c r="C38" s="38" t="s">
        <v>94</v>
      </c>
      <c r="D38" s="39">
        <v>0.05</v>
      </c>
      <c r="E38" s="38" t="s">
        <v>78</v>
      </c>
      <c r="F38" s="40">
        <v>75000</v>
      </c>
      <c r="G38" s="40">
        <f>F38*D38</f>
        <v>3750</v>
      </c>
    </row>
    <row r="39" spans="1:11" ht="12.75" customHeight="1">
      <c r="A39" s="3"/>
      <c r="B39" s="36" t="s">
        <v>81</v>
      </c>
      <c r="C39" s="38" t="s">
        <v>94</v>
      </c>
      <c r="D39" s="39">
        <v>0.05</v>
      </c>
      <c r="E39" s="38" t="s">
        <v>78</v>
      </c>
      <c r="F39" s="40">
        <v>55000</v>
      </c>
      <c r="G39" s="40">
        <f>F39*D39</f>
        <v>2750</v>
      </c>
    </row>
    <row r="40" spans="1:11" ht="12.75" customHeight="1">
      <c r="A40" s="3"/>
      <c r="B40" s="47" t="s">
        <v>23</v>
      </c>
      <c r="C40" s="44"/>
      <c r="D40" s="44"/>
      <c r="E40" s="44"/>
      <c r="F40" s="45"/>
      <c r="G40" s="46">
        <f>SUM(G37:G39)</f>
        <v>10500</v>
      </c>
    </row>
    <row r="41" spans="1:11" ht="12" customHeight="1">
      <c r="A41" s="3"/>
      <c r="B41" s="4"/>
      <c r="C41" s="4"/>
      <c r="D41" s="4"/>
      <c r="E41" s="4"/>
      <c r="F41" s="20"/>
      <c r="G41" s="20"/>
    </row>
    <row r="42" spans="1:11" ht="12" customHeight="1">
      <c r="A42" s="3"/>
      <c r="B42" s="34" t="s">
        <v>24</v>
      </c>
      <c r="C42" s="21"/>
      <c r="D42" s="21"/>
      <c r="E42" s="21"/>
      <c r="F42" s="19"/>
      <c r="G42" s="19"/>
    </row>
    <row r="43" spans="1:11" ht="24" customHeight="1">
      <c r="A43" s="3"/>
      <c r="B43" s="35" t="s">
        <v>25</v>
      </c>
      <c r="C43" s="35" t="s">
        <v>26</v>
      </c>
      <c r="D43" s="35" t="s">
        <v>56</v>
      </c>
      <c r="E43" s="35" t="s">
        <v>15</v>
      </c>
      <c r="F43" s="35" t="s">
        <v>16</v>
      </c>
      <c r="G43" s="35" t="s">
        <v>17</v>
      </c>
      <c r="K43" s="2"/>
    </row>
    <row r="44" spans="1:11" ht="12.75" customHeight="1">
      <c r="A44" s="3"/>
      <c r="B44" s="36" t="s">
        <v>83</v>
      </c>
      <c r="C44" s="38" t="s">
        <v>88</v>
      </c>
      <c r="D44" s="39">
        <v>22.5</v>
      </c>
      <c r="E44" s="38" t="s">
        <v>92</v>
      </c>
      <c r="F44" s="51">
        <v>650</v>
      </c>
      <c r="G44" s="40">
        <f t="shared" ref="G44:G49" si="1">F44*D44</f>
        <v>14625</v>
      </c>
      <c r="K44" s="2"/>
    </row>
    <row r="45" spans="1:11" ht="12.75" customHeight="1">
      <c r="A45" s="3"/>
      <c r="B45" s="36" t="s">
        <v>84</v>
      </c>
      <c r="C45" s="38" t="s">
        <v>88</v>
      </c>
      <c r="D45" s="39">
        <v>10</v>
      </c>
      <c r="E45" s="38" t="s">
        <v>92</v>
      </c>
      <c r="F45" s="51">
        <v>1400</v>
      </c>
      <c r="G45" s="40">
        <f t="shared" si="1"/>
        <v>14000</v>
      </c>
      <c r="K45" s="2"/>
    </row>
    <row r="46" spans="1:11" ht="12.75" customHeight="1">
      <c r="A46" s="3"/>
      <c r="B46" s="36" t="s">
        <v>85</v>
      </c>
      <c r="C46" s="38" t="s">
        <v>88</v>
      </c>
      <c r="D46" s="39">
        <v>5</v>
      </c>
      <c r="E46" s="38" t="s">
        <v>92</v>
      </c>
      <c r="F46" s="51">
        <v>1640</v>
      </c>
      <c r="G46" s="40">
        <f t="shared" si="1"/>
        <v>8200</v>
      </c>
      <c r="K46" s="2"/>
    </row>
    <row r="47" spans="1:11" ht="12.75" customHeight="1">
      <c r="A47" s="3"/>
      <c r="B47" s="36" t="s">
        <v>86</v>
      </c>
      <c r="C47" s="38" t="s">
        <v>88</v>
      </c>
      <c r="D47" s="39">
        <v>50</v>
      </c>
      <c r="E47" s="38" t="s">
        <v>90</v>
      </c>
      <c r="F47" s="51">
        <v>300</v>
      </c>
      <c r="G47" s="40">
        <f t="shared" si="1"/>
        <v>15000</v>
      </c>
      <c r="K47" s="2"/>
    </row>
    <row r="48" spans="1:11" ht="12.75" customHeight="1">
      <c r="A48" s="3"/>
      <c r="B48" s="37" t="s">
        <v>87</v>
      </c>
      <c r="C48" s="41" t="s">
        <v>89</v>
      </c>
      <c r="D48" s="42">
        <v>0.2</v>
      </c>
      <c r="E48" s="41" t="s">
        <v>92</v>
      </c>
      <c r="F48" s="51">
        <v>16510</v>
      </c>
      <c r="G48" s="40">
        <f t="shared" si="1"/>
        <v>3302</v>
      </c>
      <c r="K48" s="2"/>
    </row>
    <row r="49" spans="1:255" ht="12.75" customHeight="1">
      <c r="A49" s="3"/>
      <c r="B49" s="37" t="s">
        <v>59</v>
      </c>
      <c r="C49" s="38" t="s">
        <v>88</v>
      </c>
      <c r="D49" s="39">
        <v>1</v>
      </c>
      <c r="E49" s="41" t="s">
        <v>91</v>
      </c>
      <c r="F49" s="52">
        <v>40000</v>
      </c>
      <c r="G49" s="40">
        <f t="shared" si="1"/>
        <v>40000</v>
      </c>
    </row>
    <row r="50" spans="1:255" ht="13.5" customHeight="1">
      <c r="A50" s="3"/>
      <c r="B50" s="47" t="s">
        <v>28</v>
      </c>
      <c r="C50" s="44"/>
      <c r="D50" s="44"/>
      <c r="E50" s="44"/>
      <c r="F50" s="45"/>
      <c r="G50" s="46">
        <f>SUM(G44:G49)</f>
        <v>95127</v>
      </c>
    </row>
    <row r="51" spans="1:255" ht="12" customHeight="1">
      <c r="A51" s="3"/>
      <c r="B51" s="4"/>
      <c r="C51" s="4"/>
      <c r="D51" s="4"/>
      <c r="E51" s="22"/>
      <c r="F51" s="20"/>
      <c r="G51" s="20"/>
    </row>
    <row r="52" spans="1:255" ht="12" customHeight="1">
      <c r="A52" s="3"/>
      <c r="B52" s="34" t="s">
        <v>29</v>
      </c>
      <c r="C52" s="21"/>
      <c r="D52" s="21"/>
      <c r="E52" s="21"/>
      <c r="F52" s="19"/>
      <c r="G52" s="19"/>
    </row>
    <row r="53" spans="1:255" ht="24" customHeight="1">
      <c r="A53" s="3"/>
      <c r="B53" s="48" t="s">
        <v>30</v>
      </c>
      <c r="C53" s="35" t="s">
        <v>26</v>
      </c>
      <c r="D53" s="35" t="s">
        <v>27</v>
      </c>
      <c r="E53" s="48" t="s">
        <v>15</v>
      </c>
      <c r="F53" s="35" t="s">
        <v>16</v>
      </c>
      <c r="G53" s="48" t="s">
        <v>17</v>
      </c>
    </row>
    <row r="54" spans="1:255" ht="12.75" customHeight="1">
      <c r="A54" s="3"/>
      <c r="B54" s="53" t="s">
        <v>72</v>
      </c>
      <c r="C54" s="54"/>
      <c r="D54" s="54"/>
      <c r="E54" s="55"/>
      <c r="F54" s="56"/>
      <c r="G54" s="56"/>
    </row>
    <row r="55" spans="1:255" ht="13.5" customHeight="1">
      <c r="A55" s="3"/>
      <c r="B55" s="47" t="s">
        <v>31</v>
      </c>
      <c r="C55" s="44"/>
      <c r="D55" s="44"/>
      <c r="E55" s="44"/>
      <c r="F55" s="45"/>
      <c r="G55" s="46"/>
    </row>
    <row r="56" spans="1:255" ht="12" customHeight="1">
      <c r="A56" s="3"/>
      <c r="B56" s="4"/>
      <c r="C56" s="4"/>
      <c r="D56" s="4"/>
      <c r="E56" s="4"/>
      <c r="F56" s="20"/>
      <c r="G56" s="20"/>
    </row>
    <row r="57" spans="1:255" ht="12" customHeight="1">
      <c r="A57" s="3"/>
      <c r="B57" s="57" t="s">
        <v>32</v>
      </c>
      <c r="C57" s="58"/>
      <c r="D57" s="58"/>
      <c r="E57" s="58"/>
      <c r="F57" s="58"/>
      <c r="G57" s="59">
        <f>G28+G40+G50+G55</f>
        <v>322627</v>
      </c>
    </row>
    <row r="58" spans="1:255" ht="12" customHeight="1">
      <c r="A58" s="3"/>
      <c r="B58" s="60" t="s">
        <v>33</v>
      </c>
      <c r="C58" s="7"/>
      <c r="D58" s="7"/>
      <c r="E58" s="7"/>
      <c r="F58" s="7"/>
      <c r="G58" s="61">
        <f>G57*0.05</f>
        <v>16131.35</v>
      </c>
    </row>
    <row r="59" spans="1:255" ht="12" customHeight="1">
      <c r="A59" s="3"/>
      <c r="B59" s="62" t="s">
        <v>34</v>
      </c>
      <c r="C59" s="6"/>
      <c r="D59" s="6"/>
      <c r="E59" s="6"/>
      <c r="F59" s="6"/>
      <c r="G59" s="63">
        <f>G58+G57</f>
        <v>338758.35</v>
      </c>
    </row>
    <row r="60" spans="1:255" ht="12" customHeight="1">
      <c r="A60" s="3"/>
      <c r="B60" s="60" t="s">
        <v>35</v>
      </c>
      <c r="C60" s="7"/>
      <c r="D60" s="7"/>
      <c r="E60" s="7"/>
      <c r="F60" s="7"/>
      <c r="G60" s="61">
        <f>G12</f>
        <v>1250000</v>
      </c>
    </row>
    <row r="61" spans="1:255" ht="12" customHeight="1">
      <c r="A61" s="3"/>
      <c r="B61" s="64" t="s">
        <v>36</v>
      </c>
      <c r="C61" s="65"/>
      <c r="D61" s="65"/>
      <c r="E61" s="65"/>
      <c r="F61" s="65"/>
      <c r="G61" s="66">
        <f>G60-G59</f>
        <v>911241.65</v>
      </c>
    </row>
    <row r="62" spans="1:255" s="70" customFormat="1" ht="12" customHeight="1">
      <c r="A62" s="9"/>
      <c r="B62" s="10" t="s">
        <v>73</v>
      </c>
      <c r="C62" s="8"/>
      <c r="D62" s="8"/>
      <c r="E62" s="8"/>
      <c r="F62" s="8"/>
      <c r="G62" s="67"/>
      <c r="H62" s="68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69"/>
      <c r="HZ62" s="69"/>
      <c r="IA62" s="69"/>
      <c r="IB62" s="69"/>
      <c r="IC62" s="69"/>
      <c r="ID62" s="69"/>
      <c r="IE62" s="69"/>
      <c r="IF62" s="69"/>
      <c r="IG62" s="69"/>
      <c r="IH62" s="69"/>
      <c r="II62" s="69"/>
      <c r="IJ62" s="69"/>
      <c r="IK62" s="69"/>
      <c r="IL62" s="69"/>
      <c r="IM62" s="69"/>
      <c r="IN62" s="69"/>
      <c r="IO62" s="69"/>
      <c r="IP62" s="69"/>
      <c r="IQ62" s="69"/>
      <c r="IR62" s="69"/>
      <c r="IS62" s="69"/>
      <c r="IT62" s="69"/>
      <c r="IU62" s="69"/>
    </row>
    <row r="63" spans="1:255" s="70" customFormat="1" ht="12" customHeight="1" thickBot="1">
      <c r="A63" s="9"/>
      <c r="B63" s="11"/>
      <c r="C63" s="8"/>
      <c r="D63" s="8"/>
      <c r="E63" s="8"/>
      <c r="F63" s="8"/>
      <c r="G63" s="67"/>
      <c r="H63" s="68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69"/>
      <c r="HZ63" s="69"/>
      <c r="IA63" s="69"/>
      <c r="IB63" s="69"/>
      <c r="IC63" s="69"/>
      <c r="ID63" s="69"/>
      <c r="IE63" s="69"/>
      <c r="IF63" s="69"/>
      <c r="IG63" s="69"/>
      <c r="IH63" s="69"/>
      <c r="II63" s="69"/>
      <c r="IJ63" s="69"/>
      <c r="IK63" s="69"/>
      <c r="IL63" s="69"/>
      <c r="IM63" s="69"/>
      <c r="IN63" s="69"/>
      <c r="IO63" s="69"/>
      <c r="IP63" s="69"/>
      <c r="IQ63" s="69"/>
      <c r="IR63" s="69"/>
      <c r="IS63" s="69"/>
      <c r="IT63" s="69"/>
      <c r="IU63" s="69"/>
    </row>
    <row r="64" spans="1:255" s="70" customFormat="1" ht="12" customHeight="1">
      <c r="A64" s="9"/>
      <c r="B64" s="73" t="s">
        <v>63</v>
      </c>
      <c r="C64" s="74"/>
      <c r="D64" s="74"/>
      <c r="E64" s="75"/>
      <c r="F64" s="9"/>
      <c r="G64" s="67"/>
      <c r="H64" s="68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  <c r="IL64" s="69"/>
      <c r="IM64" s="69"/>
      <c r="IN64" s="69"/>
      <c r="IO64" s="69"/>
      <c r="IP64" s="69"/>
      <c r="IQ64" s="69"/>
      <c r="IR64" s="69"/>
      <c r="IS64" s="69"/>
      <c r="IT64" s="69"/>
      <c r="IU64" s="69"/>
    </row>
    <row r="65" spans="1:255" s="70" customFormat="1" ht="12" customHeight="1">
      <c r="A65" s="9"/>
      <c r="B65" s="76" t="s">
        <v>37</v>
      </c>
      <c r="C65" s="9"/>
      <c r="D65" s="9"/>
      <c r="E65" s="77"/>
      <c r="F65" s="9"/>
      <c r="G65" s="67"/>
      <c r="H65" s="68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/>
      <c r="IH65" s="69"/>
      <c r="II65" s="69"/>
      <c r="IJ65" s="69"/>
      <c r="IK65" s="69"/>
      <c r="IL65" s="69"/>
      <c r="IM65" s="69"/>
      <c r="IN65" s="69"/>
      <c r="IO65" s="69"/>
      <c r="IP65" s="69"/>
      <c r="IQ65" s="69"/>
      <c r="IR65" s="69"/>
      <c r="IS65" s="69"/>
      <c r="IT65" s="69"/>
      <c r="IU65" s="69"/>
    </row>
    <row r="66" spans="1:255" s="70" customFormat="1" ht="12" customHeight="1">
      <c r="A66" s="9"/>
      <c r="B66" s="76" t="s">
        <v>38</v>
      </c>
      <c r="C66" s="9"/>
      <c r="D66" s="9"/>
      <c r="E66" s="77"/>
      <c r="F66" s="9"/>
      <c r="G66" s="67"/>
      <c r="H66" s="68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  <c r="IU66" s="69"/>
    </row>
    <row r="67" spans="1:255" s="70" customFormat="1" ht="12" customHeight="1">
      <c r="A67" s="9"/>
      <c r="B67" s="76" t="s">
        <v>39</v>
      </c>
      <c r="C67" s="9"/>
      <c r="D67" s="9"/>
      <c r="E67" s="77"/>
      <c r="F67" s="9"/>
      <c r="G67" s="67"/>
      <c r="H67" s="68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  <c r="IL67" s="69"/>
      <c r="IM67" s="69"/>
      <c r="IN67" s="69"/>
      <c r="IO67" s="69"/>
      <c r="IP67" s="69"/>
      <c r="IQ67" s="69"/>
      <c r="IR67" s="69"/>
      <c r="IS67" s="69"/>
      <c r="IT67" s="69"/>
      <c r="IU67" s="69"/>
    </row>
    <row r="68" spans="1:255" s="70" customFormat="1" ht="12" customHeight="1">
      <c r="A68" s="9"/>
      <c r="B68" s="76" t="s">
        <v>40</v>
      </c>
      <c r="C68" s="9"/>
      <c r="D68" s="9"/>
      <c r="E68" s="77"/>
      <c r="F68" s="9"/>
      <c r="G68" s="67"/>
      <c r="H68" s="68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  <c r="IE68" s="69"/>
      <c r="IF68" s="69"/>
      <c r="IG68" s="69"/>
      <c r="IH68" s="69"/>
      <c r="II68" s="69"/>
      <c r="IJ68" s="69"/>
      <c r="IK68" s="69"/>
      <c r="IL68" s="69"/>
      <c r="IM68" s="69"/>
      <c r="IN68" s="69"/>
      <c r="IO68" s="69"/>
      <c r="IP68" s="69"/>
      <c r="IQ68" s="69"/>
      <c r="IR68" s="69"/>
      <c r="IS68" s="69"/>
      <c r="IT68" s="69"/>
      <c r="IU68" s="69"/>
    </row>
    <row r="69" spans="1:255" s="70" customFormat="1" ht="12" customHeight="1">
      <c r="A69" s="9"/>
      <c r="B69" s="76" t="s">
        <v>41</v>
      </c>
      <c r="C69" s="9"/>
      <c r="D69" s="9"/>
      <c r="E69" s="77"/>
      <c r="F69" s="9"/>
      <c r="G69" s="67"/>
      <c r="H69" s="68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  <c r="IE69" s="69"/>
      <c r="IF69" s="69"/>
      <c r="IG69" s="69"/>
      <c r="IH69" s="69"/>
      <c r="II69" s="69"/>
      <c r="IJ69" s="69"/>
      <c r="IK69" s="69"/>
      <c r="IL69" s="69"/>
      <c r="IM69" s="69"/>
      <c r="IN69" s="69"/>
      <c r="IO69" s="69"/>
      <c r="IP69" s="69"/>
      <c r="IQ69" s="69"/>
      <c r="IR69" s="69"/>
      <c r="IS69" s="69"/>
      <c r="IT69" s="69"/>
      <c r="IU69" s="69"/>
    </row>
    <row r="70" spans="1:255" s="70" customFormat="1" ht="12" customHeight="1" thickBot="1">
      <c r="A70" s="9"/>
      <c r="B70" s="78" t="s">
        <v>42</v>
      </c>
      <c r="C70" s="79"/>
      <c r="D70" s="79"/>
      <c r="E70" s="80"/>
      <c r="F70" s="9"/>
      <c r="G70" s="67"/>
      <c r="H70" s="68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  <c r="IE70" s="69"/>
      <c r="IF70" s="69"/>
      <c r="IG70" s="69"/>
      <c r="IH70" s="69"/>
      <c r="II70" s="69"/>
      <c r="IJ70" s="69"/>
      <c r="IK70" s="69"/>
      <c r="IL70" s="69"/>
      <c r="IM70" s="69"/>
      <c r="IN70" s="69"/>
      <c r="IO70" s="69"/>
      <c r="IP70" s="69"/>
      <c r="IQ70" s="69"/>
      <c r="IR70" s="69"/>
      <c r="IS70" s="69"/>
      <c r="IT70" s="69"/>
      <c r="IU70" s="69"/>
    </row>
    <row r="71" spans="1:255" s="70" customFormat="1" ht="12" customHeight="1">
      <c r="A71" s="9"/>
      <c r="B71" s="11"/>
      <c r="C71" s="9"/>
      <c r="D71" s="9"/>
      <c r="E71" s="9"/>
      <c r="F71" s="9"/>
      <c r="G71" s="67"/>
      <c r="H71" s="68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/>
      <c r="HW71" s="69"/>
      <c r="HX71" s="69"/>
      <c r="HY71" s="69"/>
      <c r="HZ71" s="69"/>
      <c r="IA71" s="69"/>
      <c r="IB71" s="69"/>
      <c r="IC71" s="69"/>
      <c r="ID71" s="69"/>
      <c r="IE71" s="69"/>
      <c r="IF71" s="69"/>
      <c r="IG71" s="69"/>
      <c r="IH71" s="69"/>
      <c r="II71" s="69"/>
      <c r="IJ71" s="69"/>
      <c r="IK71" s="69"/>
      <c r="IL71" s="69"/>
      <c r="IM71" s="69"/>
      <c r="IN71" s="69"/>
      <c r="IO71" s="69"/>
      <c r="IP71" s="69"/>
      <c r="IQ71" s="69"/>
      <c r="IR71" s="69"/>
      <c r="IS71" s="69"/>
      <c r="IT71" s="69"/>
      <c r="IU71" s="69"/>
    </row>
    <row r="72" spans="1:255" s="70" customFormat="1" ht="12" customHeight="1">
      <c r="A72" s="9"/>
      <c r="B72" s="96" t="s">
        <v>43</v>
      </c>
      <c r="C72" s="97"/>
      <c r="D72" s="81"/>
      <c r="E72" s="12"/>
      <c r="F72" s="12"/>
      <c r="G72" s="67"/>
      <c r="H72" s="68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  <c r="IM72" s="69"/>
      <c r="IN72" s="69"/>
      <c r="IO72" s="69"/>
      <c r="IP72" s="69"/>
      <c r="IQ72" s="69"/>
      <c r="IR72" s="69"/>
      <c r="IS72" s="69"/>
      <c r="IT72" s="69"/>
      <c r="IU72" s="69"/>
    </row>
    <row r="73" spans="1:255" s="70" customFormat="1" ht="12" customHeight="1">
      <c r="A73" s="9"/>
      <c r="B73" s="82" t="s">
        <v>30</v>
      </c>
      <c r="C73" s="83" t="s">
        <v>44</v>
      </c>
      <c r="D73" s="84" t="s">
        <v>45</v>
      </c>
      <c r="E73" s="12"/>
      <c r="F73" s="12"/>
      <c r="G73" s="67"/>
      <c r="H73" s="68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  <c r="IB73" s="69"/>
      <c r="IC73" s="69"/>
      <c r="ID73" s="69"/>
      <c r="IE73" s="69"/>
      <c r="IF73" s="69"/>
      <c r="IG73" s="69"/>
      <c r="IH73" s="69"/>
      <c r="II73" s="69"/>
      <c r="IJ73" s="69"/>
      <c r="IK73" s="69"/>
      <c r="IL73" s="69"/>
      <c r="IM73" s="69"/>
      <c r="IN73" s="69"/>
      <c r="IO73" s="69"/>
      <c r="IP73" s="69"/>
      <c r="IQ73" s="69"/>
      <c r="IR73" s="69"/>
      <c r="IS73" s="69"/>
      <c r="IT73" s="69"/>
      <c r="IU73" s="69"/>
    </row>
    <row r="74" spans="1:255" s="70" customFormat="1" ht="12" customHeight="1">
      <c r="A74" s="9"/>
      <c r="B74" s="85" t="s">
        <v>46</v>
      </c>
      <c r="C74" s="86">
        <f>G28</f>
        <v>217000</v>
      </c>
      <c r="D74" s="87">
        <f>(C74/C80)</f>
        <v>0.64057461609433397</v>
      </c>
      <c r="E74" s="12"/>
      <c r="F74" s="12"/>
      <c r="G74" s="67"/>
      <c r="H74" s="68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  <c r="IB74" s="69"/>
      <c r="IC74" s="69"/>
      <c r="ID74" s="69"/>
      <c r="IE74" s="69"/>
      <c r="IF74" s="69"/>
      <c r="IG74" s="69"/>
      <c r="IH74" s="69"/>
      <c r="II74" s="69"/>
      <c r="IJ74" s="69"/>
      <c r="IK74" s="69"/>
      <c r="IL74" s="69"/>
      <c r="IM74" s="69"/>
      <c r="IN74" s="69"/>
      <c r="IO74" s="69"/>
      <c r="IP74" s="69"/>
      <c r="IQ74" s="69"/>
      <c r="IR74" s="69"/>
      <c r="IS74" s="69"/>
      <c r="IT74" s="69"/>
      <c r="IU74" s="69"/>
    </row>
    <row r="75" spans="1:255" s="70" customFormat="1" ht="12" customHeight="1">
      <c r="A75" s="9"/>
      <c r="B75" s="85" t="s">
        <v>47</v>
      </c>
      <c r="C75" s="88">
        <v>0</v>
      </c>
      <c r="D75" s="87">
        <v>0</v>
      </c>
      <c r="E75" s="12"/>
      <c r="F75" s="12"/>
      <c r="G75" s="67"/>
      <c r="H75" s="68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  <c r="IE75" s="69"/>
      <c r="IF75" s="69"/>
      <c r="IG75" s="69"/>
      <c r="IH75" s="69"/>
      <c r="II75" s="69"/>
      <c r="IJ75" s="69"/>
      <c r="IK75" s="69"/>
      <c r="IL75" s="69"/>
      <c r="IM75" s="69"/>
      <c r="IN75" s="69"/>
      <c r="IO75" s="69"/>
      <c r="IP75" s="69"/>
      <c r="IQ75" s="69"/>
      <c r="IR75" s="69"/>
      <c r="IS75" s="69"/>
      <c r="IT75" s="69"/>
      <c r="IU75" s="69"/>
    </row>
    <row r="76" spans="1:255" s="70" customFormat="1" ht="12" customHeight="1">
      <c r="A76" s="9"/>
      <c r="B76" s="85" t="s">
        <v>48</v>
      </c>
      <c r="C76" s="86">
        <f>G40</f>
        <v>10500</v>
      </c>
      <c r="D76" s="87">
        <f>(C76/C80)</f>
        <v>3.0995545940048417E-2</v>
      </c>
      <c r="E76" s="12"/>
      <c r="F76" s="12"/>
      <c r="G76" s="67"/>
      <c r="H76" s="68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  <c r="IB76" s="69"/>
      <c r="IC76" s="69"/>
      <c r="ID76" s="69"/>
      <c r="IE76" s="69"/>
      <c r="IF76" s="69"/>
      <c r="IG76" s="69"/>
      <c r="IH76" s="69"/>
      <c r="II76" s="69"/>
      <c r="IJ76" s="69"/>
      <c r="IK76" s="69"/>
      <c r="IL76" s="69"/>
      <c r="IM76" s="69"/>
      <c r="IN76" s="69"/>
      <c r="IO76" s="69"/>
      <c r="IP76" s="69"/>
      <c r="IQ76" s="69"/>
      <c r="IR76" s="69"/>
      <c r="IS76" s="69"/>
      <c r="IT76" s="69"/>
      <c r="IU76" s="69"/>
    </row>
    <row r="77" spans="1:255" s="70" customFormat="1" ht="12" customHeight="1">
      <c r="A77" s="9"/>
      <c r="B77" s="85" t="s">
        <v>25</v>
      </c>
      <c r="C77" s="86">
        <f>G50</f>
        <v>95127</v>
      </c>
      <c r="D77" s="87">
        <f>(C77/C80)</f>
        <v>0.28081079034657008</v>
      </c>
      <c r="E77" s="12"/>
      <c r="F77" s="12"/>
      <c r="G77" s="67"/>
      <c r="H77" s="68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  <c r="FG77" s="69"/>
      <c r="FH77" s="69"/>
      <c r="FI77" s="69"/>
      <c r="FJ77" s="69"/>
      <c r="FK77" s="69"/>
      <c r="FL77" s="69"/>
      <c r="FM77" s="69"/>
      <c r="FN77" s="69"/>
      <c r="FO77" s="69"/>
      <c r="FP77" s="69"/>
      <c r="FQ77" s="69"/>
      <c r="FR77" s="69"/>
      <c r="FS77" s="69"/>
      <c r="FT77" s="69"/>
      <c r="FU77" s="69"/>
      <c r="FV77" s="69"/>
      <c r="FW77" s="6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  <c r="HE77" s="69"/>
      <c r="HF77" s="69"/>
      <c r="HG77" s="69"/>
      <c r="HH77" s="69"/>
      <c r="HI77" s="69"/>
      <c r="HJ77" s="69"/>
      <c r="HK77" s="69"/>
      <c r="HL77" s="69"/>
      <c r="HM77" s="69"/>
      <c r="HN77" s="69"/>
      <c r="HO77" s="69"/>
      <c r="HP77" s="69"/>
      <c r="HQ77" s="69"/>
      <c r="HR77" s="69"/>
      <c r="HS77" s="69"/>
      <c r="HT77" s="69"/>
      <c r="HU77" s="69"/>
      <c r="HV77" s="69"/>
      <c r="HW77" s="69"/>
      <c r="HX77" s="69"/>
      <c r="HY77" s="69"/>
      <c r="HZ77" s="69"/>
      <c r="IA77" s="69"/>
      <c r="IB77" s="69"/>
      <c r="IC77" s="69"/>
      <c r="ID77" s="69"/>
      <c r="IE77" s="69"/>
      <c r="IF77" s="69"/>
      <c r="IG77" s="69"/>
      <c r="IH77" s="69"/>
      <c r="II77" s="69"/>
      <c r="IJ77" s="69"/>
      <c r="IK77" s="69"/>
      <c r="IL77" s="69"/>
      <c r="IM77" s="69"/>
      <c r="IN77" s="69"/>
      <c r="IO77" s="69"/>
      <c r="IP77" s="69"/>
      <c r="IQ77" s="69"/>
      <c r="IR77" s="69"/>
      <c r="IS77" s="69"/>
      <c r="IT77" s="69"/>
      <c r="IU77" s="69"/>
    </row>
    <row r="78" spans="1:255" s="70" customFormat="1" ht="12" customHeight="1">
      <c r="A78" s="9"/>
      <c r="B78" s="85" t="s">
        <v>49</v>
      </c>
      <c r="C78" s="89">
        <f>G55</f>
        <v>0</v>
      </c>
      <c r="D78" s="87">
        <f>(C78/C80)</f>
        <v>0</v>
      </c>
      <c r="E78" s="13"/>
      <c r="F78" s="13"/>
      <c r="G78" s="67"/>
      <c r="H78" s="68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69"/>
      <c r="FT78" s="69"/>
      <c r="FU78" s="69"/>
      <c r="FV78" s="69"/>
      <c r="FW78" s="6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  <c r="HE78" s="69"/>
      <c r="HF78" s="69"/>
      <c r="HG78" s="69"/>
      <c r="HH78" s="69"/>
      <c r="HI78" s="69"/>
      <c r="HJ78" s="69"/>
      <c r="HK78" s="69"/>
      <c r="HL78" s="69"/>
      <c r="HM78" s="69"/>
      <c r="HN78" s="69"/>
      <c r="HO78" s="69"/>
      <c r="HP78" s="69"/>
      <c r="HQ78" s="69"/>
      <c r="HR78" s="69"/>
      <c r="HS78" s="69"/>
      <c r="HT78" s="69"/>
      <c r="HU78" s="69"/>
      <c r="HV78" s="69"/>
      <c r="HW78" s="69"/>
      <c r="HX78" s="69"/>
      <c r="HY78" s="69"/>
      <c r="HZ78" s="69"/>
      <c r="IA78" s="69"/>
      <c r="IB78" s="69"/>
      <c r="IC78" s="69"/>
      <c r="ID78" s="69"/>
      <c r="IE78" s="69"/>
      <c r="IF78" s="69"/>
      <c r="IG78" s="69"/>
      <c r="IH78" s="69"/>
      <c r="II78" s="69"/>
      <c r="IJ78" s="69"/>
      <c r="IK78" s="69"/>
      <c r="IL78" s="69"/>
      <c r="IM78" s="69"/>
      <c r="IN78" s="69"/>
      <c r="IO78" s="69"/>
      <c r="IP78" s="69"/>
      <c r="IQ78" s="69"/>
      <c r="IR78" s="69"/>
      <c r="IS78" s="69"/>
      <c r="IT78" s="69"/>
      <c r="IU78" s="69"/>
    </row>
    <row r="79" spans="1:255" s="70" customFormat="1" ht="12" customHeight="1">
      <c r="A79" s="9"/>
      <c r="B79" s="85" t="s">
        <v>50</v>
      </c>
      <c r="C79" s="89">
        <f>G58</f>
        <v>16131.35</v>
      </c>
      <c r="D79" s="87">
        <f>(C79/C80)</f>
        <v>4.7619047619047623E-2</v>
      </c>
      <c r="E79" s="13"/>
      <c r="F79" s="13"/>
      <c r="G79" s="67"/>
      <c r="H79" s="68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69"/>
      <c r="FF79" s="69"/>
      <c r="FG79" s="69"/>
      <c r="FH79" s="69"/>
      <c r="FI79" s="69"/>
      <c r="FJ79" s="69"/>
      <c r="FK79" s="69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6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  <c r="HE79" s="69"/>
      <c r="HF79" s="69"/>
      <c r="HG79" s="69"/>
      <c r="HH79" s="69"/>
      <c r="HI79" s="69"/>
      <c r="HJ79" s="69"/>
      <c r="HK79" s="69"/>
      <c r="HL79" s="69"/>
      <c r="HM79" s="69"/>
      <c r="HN79" s="69"/>
      <c r="HO79" s="69"/>
      <c r="HP79" s="69"/>
      <c r="HQ79" s="69"/>
      <c r="HR79" s="69"/>
      <c r="HS79" s="69"/>
      <c r="HT79" s="69"/>
      <c r="HU79" s="69"/>
      <c r="HV79" s="69"/>
      <c r="HW79" s="69"/>
      <c r="HX79" s="69"/>
      <c r="HY79" s="69"/>
      <c r="HZ79" s="69"/>
      <c r="IA79" s="69"/>
      <c r="IB79" s="69"/>
      <c r="IC79" s="69"/>
      <c r="ID79" s="69"/>
      <c r="IE79" s="69"/>
      <c r="IF79" s="69"/>
      <c r="IG79" s="69"/>
      <c r="IH79" s="69"/>
      <c r="II79" s="69"/>
      <c r="IJ79" s="69"/>
      <c r="IK79" s="69"/>
      <c r="IL79" s="69"/>
      <c r="IM79" s="69"/>
      <c r="IN79" s="69"/>
      <c r="IO79" s="69"/>
      <c r="IP79" s="69"/>
      <c r="IQ79" s="69"/>
      <c r="IR79" s="69"/>
      <c r="IS79" s="69"/>
      <c r="IT79" s="69"/>
      <c r="IU79" s="69"/>
    </row>
    <row r="80" spans="1:255" s="70" customFormat="1" ht="12" customHeight="1">
      <c r="A80" s="9"/>
      <c r="B80" s="82" t="s">
        <v>74</v>
      </c>
      <c r="C80" s="90">
        <f>SUM(C74:C79)</f>
        <v>338758.35</v>
      </c>
      <c r="D80" s="91">
        <f>SUM(D74:D79)</f>
        <v>1</v>
      </c>
      <c r="E80" s="13"/>
      <c r="F80" s="13"/>
      <c r="G80" s="67"/>
      <c r="H80" s="68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  <c r="EO80" s="69"/>
      <c r="EP80" s="69"/>
      <c r="EQ80" s="69"/>
      <c r="ER80" s="69"/>
      <c r="ES80" s="69"/>
      <c r="ET80" s="69"/>
      <c r="EU80" s="69"/>
      <c r="EV80" s="69"/>
      <c r="EW80" s="69"/>
      <c r="EX80" s="69"/>
      <c r="EY80" s="69"/>
      <c r="EZ80" s="69"/>
      <c r="FA80" s="69"/>
      <c r="FB80" s="69"/>
      <c r="FC80" s="69"/>
      <c r="FD80" s="69"/>
      <c r="FE80" s="69"/>
      <c r="FF80" s="69"/>
      <c r="FG80" s="69"/>
      <c r="FH80" s="69"/>
      <c r="FI80" s="69"/>
      <c r="FJ80" s="69"/>
      <c r="FK80" s="69"/>
      <c r="FL80" s="69"/>
      <c r="FM80" s="69"/>
      <c r="FN80" s="69"/>
      <c r="FO80" s="69"/>
      <c r="FP80" s="69"/>
      <c r="FQ80" s="69"/>
      <c r="FR80" s="69"/>
      <c r="FS80" s="69"/>
      <c r="FT80" s="69"/>
      <c r="FU80" s="69"/>
      <c r="FV80" s="69"/>
      <c r="FW80" s="6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  <c r="HE80" s="69"/>
      <c r="HF80" s="69"/>
      <c r="HG80" s="69"/>
      <c r="HH80" s="69"/>
      <c r="HI80" s="69"/>
      <c r="HJ80" s="69"/>
      <c r="HK80" s="69"/>
      <c r="HL80" s="69"/>
      <c r="HM80" s="69"/>
      <c r="HN80" s="69"/>
      <c r="HO80" s="69"/>
      <c r="HP80" s="69"/>
      <c r="HQ80" s="69"/>
      <c r="HR80" s="69"/>
      <c r="HS80" s="69"/>
      <c r="HT80" s="69"/>
      <c r="HU80" s="69"/>
      <c r="HV80" s="69"/>
      <c r="HW80" s="69"/>
      <c r="HX80" s="69"/>
      <c r="HY80" s="69"/>
      <c r="HZ80" s="69"/>
      <c r="IA80" s="69"/>
      <c r="IB80" s="69"/>
      <c r="IC80" s="69"/>
      <c r="ID80" s="69"/>
      <c r="IE80" s="69"/>
      <c r="IF80" s="69"/>
      <c r="IG80" s="69"/>
      <c r="IH80" s="69"/>
      <c r="II80" s="69"/>
      <c r="IJ80" s="69"/>
      <c r="IK80" s="69"/>
      <c r="IL80" s="69"/>
      <c r="IM80" s="69"/>
      <c r="IN80" s="69"/>
      <c r="IO80" s="69"/>
      <c r="IP80" s="69"/>
      <c r="IQ80" s="69"/>
      <c r="IR80" s="69"/>
      <c r="IS80" s="69"/>
      <c r="IT80" s="69"/>
      <c r="IU80" s="69"/>
    </row>
    <row r="81" spans="1:255" s="70" customFormat="1" ht="12" customHeight="1">
      <c r="A81" s="9"/>
      <c r="B81" s="11"/>
      <c r="C81" s="8"/>
      <c r="D81" s="8"/>
      <c r="E81" s="8"/>
      <c r="F81" s="8"/>
      <c r="G81" s="67"/>
      <c r="H81" s="68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  <c r="EJ81" s="69"/>
      <c r="EK81" s="69"/>
      <c r="EL81" s="69"/>
      <c r="EM81" s="69"/>
      <c r="EN81" s="69"/>
      <c r="EO81" s="69"/>
      <c r="EP81" s="69"/>
      <c r="EQ81" s="69"/>
      <c r="ER81" s="69"/>
      <c r="ES81" s="69"/>
      <c r="ET81" s="69"/>
      <c r="EU81" s="69"/>
      <c r="EV81" s="69"/>
      <c r="EW81" s="69"/>
      <c r="EX81" s="69"/>
      <c r="EY81" s="69"/>
      <c r="EZ81" s="69"/>
      <c r="FA81" s="69"/>
      <c r="FB81" s="69"/>
      <c r="FC81" s="69"/>
      <c r="FD81" s="69"/>
      <c r="FE81" s="69"/>
      <c r="FF81" s="69"/>
      <c r="FG81" s="69"/>
      <c r="FH81" s="69"/>
      <c r="FI81" s="69"/>
      <c r="FJ81" s="69"/>
      <c r="FK81" s="69"/>
      <c r="FL81" s="69"/>
      <c r="FM81" s="69"/>
      <c r="FN81" s="69"/>
      <c r="FO81" s="69"/>
      <c r="FP81" s="69"/>
      <c r="FQ81" s="69"/>
      <c r="FR81" s="69"/>
      <c r="FS81" s="69"/>
      <c r="FT81" s="69"/>
      <c r="FU81" s="69"/>
      <c r="FV81" s="69"/>
      <c r="FW81" s="69"/>
      <c r="FX81" s="69"/>
      <c r="FY81" s="69"/>
      <c r="FZ81" s="69"/>
      <c r="GA81" s="69"/>
      <c r="GB81" s="69"/>
      <c r="GC81" s="69"/>
      <c r="GD81" s="69"/>
      <c r="GE81" s="69"/>
      <c r="GF81" s="69"/>
      <c r="GG81" s="69"/>
      <c r="GH81" s="69"/>
      <c r="GI81" s="69"/>
      <c r="GJ81" s="69"/>
      <c r="GK81" s="69"/>
      <c r="GL81" s="69"/>
      <c r="GM81" s="69"/>
      <c r="GN81" s="69"/>
      <c r="GO81" s="69"/>
      <c r="GP81" s="69"/>
      <c r="GQ81" s="69"/>
      <c r="GR81" s="69"/>
      <c r="GS81" s="69"/>
      <c r="GT81" s="69"/>
      <c r="GU81" s="69"/>
      <c r="GV81" s="69"/>
      <c r="GW81" s="69"/>
      <c r="GX81" s="69"/>
      <c r="GY81" s="69"/>
      <c r="GZ81" s="69"/>
      <c r="HA81" s="69"/>
      <c r="HB81" s="69"/>
      <c r="HC81" s="69"/>
      <c r="HD81" s="69"/>
      <c r="HE81" s="69"/>
      <c r="HF81" s="69"/>
      <c r="HG81" s="69"/>
      <c r="HH81" s="69"/>
      <c r="HI81" s="69"/>
      <c r="HJ81" s="69"/>
      <c r="HK81" s="69"/>
      <c r="HL81" s="69"/>
      <c r="HM81" s="69"/>
      <c r="HN81" s="69"/>
      <c r="HO81" s="69"/>
      <c r="HP81" s="69"/>
      <c r="HQ81" s="69"/>
      <c r="HR81" s="69"/>
      <c r="HS81" s="69"/>
      <c r="HT81" s="69"/>
      <c r="HU81" s="69"/>
      <c r="HV81" s="69"/>
      <c r="HW81" s="69"/>
      <c r="HX81" s="69"/>
      <c r="HY81" s="69"/>
      <c r="HZ81" s="69"/>
      <c r="IA81" s="69"/>
      <c r="IB81" s="69"/>
      <c r="IC81" s="69"/>
      <c r="ID81" s="69"/>
      <c r="IE81" s="69"/>
      <c r="IF81" s="69"/>
      <c r="IG81" s="69"/>
      <c r="IH81" s="69"/>
      <c r="II81" s="69"/>
      <c r="IJ81" s="69"/>
      <c r="IK81" s="69"/>
      <c r="IL81" s="69"/>
      <c r="IM81" s="69"/>
      <c r="IN81" s="69"/>
      <c r="IO81" s="69"/>
      <c r="IP81" s="69"/>
      <c r="IQ81" s="69"/>
      <c r="IR81" s="69"/>
      <c r="IS81" s="69"/>
      <c r="IT81" s="69"/>
      <c r="IU81" s="69"/>
    </row>
    <row r="82" spans="1:255" s="70" customFormat="1" ht="12" customHeight="1">
      <c r="A82" s="9"/>
      <c r="B82" s="71"/>
      <c r="C82" s="8"/>
      <c r="D82" s="8"/>
      <c r="E82" s="8"/>
      <c r="F82" s="8"/>
      <c r="G82" s="67"/>
      <c r="H82" s="68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69"/>
      <c r="FF82" s="69"/>
      <c r="FG82" s="69"/>
      <c r="FH82" s="69"/>
      <c r="FI82" s="69"/>
      <c r="FJ82" s="69"/>
      <c r="FK82" s="69"/>
      <c r="FL82" s="69"/>
      <c r="FM82" s="69"/>
      <c r="FN82" s="69"/>
      <c r="FO82" s="69"/>
      <c r="FP82" s="69"/>
      <c r="FQ82" s="69"/>
      <c r="FR82" s="69"/>
      <c r="FS82" s="69"/>
      <c r="FT82" s="69"/>
      <c r="FU82" s="69"/>
      <c r="FV82" s="69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  <c r="IT82" s="69"/>
      <c r="IU82" s="69"/>
    </row>
    <row r="83" spans="1:255" s="70" customFormat="1" ht="12" customHeight="1">
      <c r="A83" s="9"/>
      <c r="B83" s="92"/>
      <c r="C83" s="93" t="s">
        <v>77</v>
      </c>
      <c r="D83" s="92"/>
      <c r="E83" s="92"/>
      <c r="F83" s="13"/>
      <c r="G83" s="67"/>
      <c r="H83" s="68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  <c r="FD83" s="69"/>
      <c r="FE83" s="69"/>
      <c r="FF83" s="69"/>
      <c r="FG83" s="69"/>
      <c r="FH83" s="69"/>
      <c r="FI83" s="69"/>
      <c r="FJ83" s="69"/>
      <c r="FK83" s="69"/>
      <c r="FL83" s="69"/>
      <c r="FM83" s="69"/>
      <c r="FN83" s="69"/>
      <c r="FO83" s="69"/>
      <c r="FP83" s="69"/>
      <c r="FQ83" s="69"/>
      <c r="FR83" s="69"/>
      <c r="FS83" s="69"/>
      <c r="FT83" s="69"/>
      <c r="FU83" s="69"/>
      <c r="FV83" s="69"/>
      <c r="FW83" s="6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  <c r="HL83" s="69"/>
      <c r="HM83" s="69"/>
      <c r="HN83" s="69"/>
      <c r="HO83" s="69"/>
      <c r="HP83" s="69"/>
      <c r="HQ83" s="69"/>
      <c r="HR83" s="69"/>
      <c r="HS83" s="69"/>
      <c r="HT83" s="69"/>
      <c r="HU83" s="69"/>
      <c r="HV83" s="69"/>
      <c r="HW83" s="69"/>
      <c r="HX83" s="69"/>
      <c r="HY83" s="69"/>
      <c r="HZ83" s="69"/>
      <c r="IA83" s="69"/>
      <c r="IB83" s="69"/>
      <c r="IC83" s="69"/>
      <c r="ID83" s="69"/>
      <c r="IE83" s="69"/>
      <c r="IF83" s="69"/>
      <c r="IG83" s="69"/>
      <c r="IH83" s="69"/>
      <c r="II83" s="69"/>
      <c r="IJ83" s="69"/>
      <c r="IK83" s="69"/>
      <c r="IL83" s="69"/>
      <c r="IM83" s="69"/>
      <c r="IN83" s="69"/>
      <c r="IO83" s="69"/>
      <c r="IP83" s="69"/>
      <c r="IQ83" s="69"/>
      <c r="IR83" s="69"/>
      <c r="IS83" s="69"/>
      <c r="IT83" s="69"/>
      <c r="IU83" s="69"/>
    </row>
    <row r="84" spans="1:255" s="70" customFormat="1" ht="12" customHeight="1">
      <c r="A84" s="9"/>
      <c r="B84" s="82" t="s">
        <v>75</v>
      </c>
      <c r="C84" s="94">
        <v>2000</v>
      </c>
      <c r="D84" s="94">
        <v>2500</v>
      </c>
      <c r="E84" s="94">
        <v>3000</v>
      </c>
      <c r="F84" s="14"/>
      <c r="G84" s="72"/>
      <c r="H84" s="68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  <c r="EO84" s="69"/>
      <c r="EP84" s="69"/>
      <c r="EQ84" s="69"/>
      <c r="ER84" s="69"/>
      <c r="ES84" s="69"/>
      <c r="ET84" s="69"/>
      <c r="EU84" s="69"/>
      <c r="EV84" s="69"/>
      <c r="EW84" s="69"/>
      <c r="EX84" s="69"/>
      <c r="EY84" s="69"/>
      <c r="EZ84" s="69"/>
      <c r="FA84" s="69"/>
      <c r="FB84" s="69"/>
      <c r="FC84" s="69"/>
      <c r="FD84" s="69"/>
      <c r="FE84" s="69"/>
      <c r="FF84" s="69"/>
      <c r="FG84" s="69"/>
      <c r="FH84" s="69"/>
      <c r="FI84" s="69"/>
      <c r="FJ84" s="69"/>
      <c r="FK84" s="69"/>
      <c r="FL84" s="69"/>
      <c r="FM84" s="69"/>
      <c r="FN84" s="69"/>
      <c r="FO84" s="69"/>
      <c r="FP84" s="69"/>
      <c r="FQ84" s="69"/>
      <c r="FR84" s="69"/>
      <c r="FS84" s="69"/>
      <c r="FT84" s="69"/>
      <c r="FU84" s="69"/>
      <c r="FV84" s="69"/>
      <c r="FW84" s="69"/>
      <c r="FX84" s="69"/>
      <c r="FY84" s="69"/>
      <c r="FZ84" s="69"/>
      <c r="GA84" s="69"/>
      <c r="GB84" s="69"/>
      <c r="GC84" s="69"/>
      <c r="GD84" s="69"/>
      <c r="GE84" s="69"/>
      <c r="GF84" s="69"/>
      <c r="GG84" s="69"/>
      <c r="GH84" s="69"/>
      <c r="GI84" s="69"/>
      <c r="GJ84" s="69"/>
      <c r="GK84" s="69"/>
      <c r="GL84" s="69"/>
      <c r="GM84" s="69"/>
      <c r="GN84" s="69"/>
      <c r="GO84" s="69"/>
      <c r="GP84" s="69"/>
      <c r="GQ84" s="69"/>
      <c r="GR84" s="69"/>
      <c r="GS84" s="69"/>
      <c r="GT84" s="69"/>
      <c r="GU84" s="69"/>
      <c r="GV84" s="69"/>
      <c r="GW84" s="69"/>
      <c r="GX84" s="69"/>
      <c r="GY84" s="69"/>
      <c r="GZ84" s="69"/>
      <c r="HA84" s="69"/>
      <c r="HB84" s="69"/>
      <c r="HC84" s="69"/>
      <c r="HD84" s="69"/>
      <c r="HE84" s="69"/>
      <c r="HF84" s="69"/>
      <c r="HG84" s="69"/>
      <c r="HH84" s="69"/>
      <c r="HI84" s="69"/>
      <c r="HJ84" s="69"/>
      <c r="HK84" s="69"/>
      <c r="HL84" s="69"/>
      <c r="HM84" s="69"/>
      <c r="HN84" s="69"/>
      <c r="HO84" s="69"/>
      <c r="HP84" s="69"/>
      <c r="HQ84" s="69"/>
      <c r="HR84" s="69"/>
      <c r="HS84" s="69"/>
      <c r="HT84" s="69"/>
      <c r="HU84" s="69"/>
      <c r="HV84" s="69"/>
      <c r="HW84" s="69"/>
      <c r="HX84" s="69"/>
      <c r="HY84" s="69"/>
      <c r="HZ84" s="69"/>
      <c r="IA84" s="69"/>
      <c r="IB84" s="69"/>
      <c r="IC84" s="69"/>
      <c r="ID84" s="69"/>
      <c r="IE84" s="69"/>
      <c r="IF84" s="69"/>
      <c r="IG84" s="69"/>
      <c r="IH84" s="69"/>
      <c r="II84" s="69"/>
      <c r="IJ84" s="69"/>
      <c r="IK84" s="69"/>
      <c r="IL84" s="69"/>
      <c r="IM84" s="69"/>
      <c r="IN84" s="69"/>
      <c r="IO84" s="69"/>
      <c r="IP84" s="69"/>
      <c r="IQ84" s="69"/>
      <c r="IR84" s="69"/>
      <c r="IS84" s="69"/>
      <c r="IT84" s="69"/>
      <c r="IU84" s="69"/>
    </row>
    <row r="85" spans="1:255" s="70" customFormat="1" ht="12" customHeight="1">
      <c r="A85" s="9"/>
      <c r="B85" s="82" t="s">
        <v>76</v>
      </c>
      <c r="C85" s="94">
        <f>(G59/C84)</f>
        <v>169.37917499999998</v>
      </c>
      <c r="D85" s="94">
        <f>C80/D84</f>
        <v>135.50333999999998</v>
      </c>
      <c r="E85" s="94">
        <f>(G59/E84)</f>
        <v>112.91945</v>
      </c>
      <c r="F85" s="14"/>
      <c r="G85" s="72"/>
      <c r="H85" s="68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  <c r="EO85" s="69"/>
      <c r="EP85" s="69"/>
      <c r="EQ85" s="69"/>
      <c r="ER85" s="69"/>
      <c r="ES85" s="69"/>
      <c r="ET85" s="69"/>
      <c r="EU85" s="69"/>
      <c r="EV85" s="69"/>
      <c r="EW85" s="69"/>
      <c r="EX85" s="69"/>
      <c r="EY85" s="69"/>
      <c r="EZ85" s="69"/>
      <c r="FA85" s="69"/>
      <c r="FB85" s="69"/>
      <c r="FC85" s="69"/>
      <c r="FD85" s="69"/>
      <c r="FE85" s="69"/>
      <c r="FF85" s="69"/>
      <c r="FG85" s="69"/>
      <c r="FH85" s="69"/>
      <c r="FI85" s="69"/>
      <c r="FJ85" s="69"/>
      <c r="FK85" s="69"/>
      <c r="FL85" s="69"/>
      <c r="FM85" s="69"/>
      <c r="FN85" s="69"/>
      <c r="FO85" s="69"/>
      <c r="FP85" s="69"/>
      <c r="FQ85" s="69"/>
      <c r="FR85" s="69"/>
      <c r="FS85" s="69"/>
      <c r="FT85" s="69"/>
      <c r="FU85" s="69"/>
      <c r="FV85" s="69"/>
      <c r="FW85" s="69"/>
      <c r="FX85" s="69"/>
      <c r="FY85" s="69"/>
      <c r="FZ85" s="69"/>
      <c r="GA85" s="69"/>
      <c r="GB85" s="69"/>
      <c r="GC85" s="69"/>
      <c r="GD85" s="69"/>
      <c r="GE85" s="69"/>
      <c r="GF85" s="69"/>
      <c r="GG85" s="69"/>
      <c r="GH85" s="69"/>
      <c r="GI85" s="69"/>
      <c r="GJ85" s="69"/>
      <c r="GK85" s="69"/>
      <c r="GL85" s="69"/>
      <c r="GM85" s="69"/>
      <c r="GN85" s="69"/>
      <c r="GO85" s="69"/>
      <c r="GP85" s="69"/>
      <c r="GQ85" s="69"/>
      <c r="GR85" s="69"/>
      <c r="GS85" s="69"/>
      <c r="GT85" s="69"/>
      <c r="GU85" s="69"/>
      <c r="GV85" s="69"/>
      <c r="GW85" s="69"/>
      <c r="GX85" s="69"/>
      <c r="GY85" s="69"/>
      <c r="GZ85" s="69"/>
      <c r="HA85" s="69"/>
      <c r="HB85" s="69"/>
      <c r="HC85" s="69"/>
      <c r="HD85" s="69"/>
      <c r="HE85" s="69"/>
      <c r="HF85" s="69"/>
      <c r="HG85" s="69"/>
      <c r="HH85" s="69"/>
      <c r="HI85" s="69"/>
      <c r="HJ85" s="69"/>
      <c r="HK85" s="69"/>
      <c r="HL85" s="69"/>
      <c r="HM85" s="69"/>
      <c r="HN85" s="69"/>
      <c r="HO85" s="69"/>
      <c r="HP85" s="69"/>
      <c r="HQ85" s="69"/>
      <c r="HR85" s="69"/>
      <c r="HS85" s="69"/>
      <c r="HT85" s="69"/>
      <c r="HU85" s="69"/>
      <c r="HV85" s="69"/>
      <c r="HW85" s="69"/>
      <c r="HX85" s="69"/>
      <c r="HY85" s="69"/>
      <c r="HZ85" s="69"/>
      <c r="IA85" s="69"/>
      <c r="IB85" s="69"/>
      <c r="IC85" s="69"/>
      <c r="ID85" s="69"/>
      <c r="IE85" s="69"/>
      <c r="IF85" s="69"/>
      <c r="IG85" s="69"/>
      <c r="IH85" s="69"/>
      <c r="II85" s="69"/>
      <c r="IJ85" s="69"/>
      <c r="IK85" s="69"/>
      <c r="IL85" s="69"/>
      <c r="IM85" s="69"/>
      <c r="IN85" s="69"/>
      <c r="IO85" s="69"/>
      <c r="IP85" s="69"/>
      <c r="IQ85" s="69"/>
      <c r="IR85" s="69"/>
      <c r="IS85" s="69"/>
      <c r="IT85" s="69"/>
      <c r="IU85" s="69"/>
    </row>
    <row r="86" spans="1:255" s="70" customFormat="1" ht="12" customHeight="1">
      <c r="A86" s="9"/>
      <c r="B86" s="10" t="s">
        <v>51</v>
      </c>
      <c r="C86" s="9"/>
      <c r="D86" s="9"/>
      <c r="E86" s="9"/>
      <c r="F86" s="9"/>
      <c r="G86" s="9"/>
      <c r="H86" s="68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  <c r="EO86" s="69"/>
      <c r="EP86" s="69"/>
      <c r="EQ86" s="69"/>
      <c r="ER86" s="69"/>
      <c r="ES86" s="69"/>
      <c r="ET86" s="69"/>
      <c r="EU86" s="69"/>
      <c r="EV86" s="69"/>
      <c r="EW86" s="69"/>
      <c r="EX86" s="69"/>
      <c r="EY86" s="69"/>
      <c r="EZ86" s="69"/>
      <c r="FA86" s="69"/>
      <c r="FB86" s="69"/>
      <c r="FC86" s="69"/>
      <c r="FD86" s="69"/>
      <c r="FE86" s="69"/>
      <c r="FF86" s="69"/>
      <c r="FG86" s="69"/>
      <c r="FH86" s="69"/>
      <c r="FI86" s="69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69"/>
      <c r="FU86" s="69"/>
      <c r="FV86" s="69"/>
      <c r="FW86" s="69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69"/>
      <c r="GI86" s="69"/>
      <c r="GJ86" s="69"/>
      <c r="GK86" s="69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69"/>
      <c r="GW86" s="69"/>
      <c r="GX86" s="69"/>
      <c r="GY86" s="69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69"/>
      <c r="HK86" s="69"/>
      <c r="HL86" s="69"/>
      <c r="HM86" s="69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69"/>
      <c r="HY86" s="69"/>
      <c r="HZ86" s="69"/>
      <c r="IA86" s="69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69"/>
      <c r="IM86" s="69"/>
      <c r="IN86" s="69"/>
      <c r="IO86" s="69"/>
      <c r="IP86" s="69"/>
      <c r="IQ86" s="69"/>
      <c r="IR86" s="69"/>
      <c r="IS86" s="69"/>
      <c r="IT86" s="69"/>
      <c r="IU86" s="69"/>
    </row>
    <row r="87" spans="1:255" s="70" customFormat="1" ht="12" customHeight="1">
      <c r="A87" s="68"/>
      <c r="B87" s="68"/>
      <c r="C87" s="68"/>
      <c r="D87" s="68"/>
      <c r="E87" s="68"/>
      <c r="F87" s="68"/>
      <c r="G87" s="68"/>
      <c r="H87" s="68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69"/>
      <c r="ES87" s="69"/>
      <c r="ET87" s="69"/>
      <c r="EU87" s="69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69"/>
      <c r="FG87" s="69"/>
      <c r="FH87" s="69"/>
      <c r="FI87" s="69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69"/>
      <c r="FU87" s="69"/>
      <c r="FV87" s="69"/>
      <c r="FW87" s="69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69"/>
      <c r="GI87" s="69"/>
      <c r="GJ87" s="69"/>
      <c r="GK87" s="69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69"/>
      <c r="GW87" s="69"/>
      <c r="GX87" s="69"/>
      <c r="GY87" s="69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69"/>
      <c r="HK87" s="69"/>
      <c r="HL87" s="69"/>
      <c r="HM87" s="69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69"/>
      <c r="HY87" s="69"/>
      <c r="HZ87" s="69"/>
      <c r="IA87" s="69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69"/>
      <c r="IM87" s="69"/>
      <c r="IN87" s="69"/>
      <c r="IO87" s="69"/>
      <c r="IP87" s="69"/>
      <c r="IQ87" s="69"/>
      <c r="IR87" s="69"/>
      <c r="IS87" s="69"/>
      <c r="IT87" s="69"/>
      <c r="IU87" s="69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Hortalizas Foll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2022-03-09T16:20:38Z</cp:lastPrinted>
  <dcterms:created xsi:type="dcterms:W3CDTF">2020-11-27T12:49:26Z</dcterms:created>
  <dcterms:modified xsi:type="dcterms:W3CDTF">2023-03-20T14:56:55Z</dcterms:modified>
</cp:coreProperties>
</file>