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TARAPACA\POZO ALMONTE\"/>
    </mc:Choice>
  </mc:AlternateContent>
  <bookViews>
    <workbookView xWindow="0" yWindow="0" windowWidth="28800" windowHeight="11775"/>
  </bookViews>
  <sheets>
    <sheet name="Producción de Huev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D83" i="1" l="1"/>
  <c r="C83" i="1"/>
  <c r="D46" i="1"/>
  <c r="G46" i="1" s="1"/>
  <c r="G23" i="1"/>
  <c r="G22" i="1"/>
  <c r="G21" i="1"/>
  <c r="G47" i="1"/>
  <c r="G41" i="1"/>
  <c r="G39" i="1"/>
  <c r="G38" i="1"/>
  <c r="G33" i="1"/>
  <c r="C74" i="1" s="1"/>
  <c r="G28" i="1"/>
  <c r="G49" i="1" l="1"/>
  <c r="G42" i="1"/>
  <c r="C76" i="1"/>
  <c r="C75" i="1"/>
  <c r="C72" i="1"/>
  <c r="G51" i="1"/>
  <c r="G52" i="1" s="1"/>
  <c r="G12" i="1"/>
  <c r="G54" i="1" s="1"/>
  <c r="G53" i="1" l="1"/>
  <c r="C77" i="1"/>
  <c r="C78" i="1" s="1"/>
  <c r="D72" i="1" s="1"/>
  <c r="D74" i="1" l="1"/>
  <c r="D75" i="1"/>
  <c r="D76" i="1"/>
  <c r="D77" i="1"/>
  <c r="D73" i="1"/>
  <c r="D84" i="1"/>
  <c r="C84" i="1"/>
  <c r="E84" i="1"/>
  <c r="G55" i="1"/>
  <c r="D78" i="1" l="1"/>
</calcChain>
</file>

<file path=xl/sharedStrings.xml><?xml version="1.0" encoding="utf-8"?>
<sst xmlns="http://schemas.openxmlformats.org/spreadsheetml/2006/main" count="121" uniqueCount="90">
  <si>
    <t>RUBRO O CULTIVO</t>
  </si>
  <si>
    <t>PRODUCCIÓN DE HUEVOS</t>
  </si>
  <si>
    <t>RENDIMIENTO ( Bandeja 30 huevos/700 gallinas.)</t>
  </si>
  <si>
    <t>RAZA</t>
  </si>
  <si>
    <t>Lohmann Brown, Isa Brown y Leghorn</t>
  </si>
  <si>
    <t>FECHA ESTIMADA  PRECIO VENTA</t>
  </si>
  <si>
    <t>Anual</t>
  </si>
  <si>
    <t>NIVEL TECNOLÓGICO</t>
  </si>
  <si>
    <t>Medio</t>
  </si>
  <si>
    <t>PRECIO ESPERADO ($/Bandeja)</t>
  </si>
  <si>
    <t>REGIÓN</t>
  </si>
  <si>
    <t>Tarapacá</t>
  </si>
  <si>
    <t>INGRESO ESPERADO, con IVA ($)</t>
  </si>
  <si>
    <t>AGENCIA DE ÁREA</t>
  </si>
  <si>
    <t>Pozo Almonte</t>
  </si>
  <si>
    <t>DESTINO PRODUCCION</t>
  </si>
  <si>
    <t>COMUNA/LOCALIDAD</t>
  </si>
  <si>
    <t>Todas la comunas del Área</t>
  </si>
  <si>
    <t>FECHA DE COSECHA</t>
  </si>
  <si>
    <t>FECHA PRECIO INSUMOS</t>
  </si>
  <si>
    <t>CONTINGENCIA</t>
  </si>
  <si>
    <t>Estructura productiva dañada por sismos, aluaviones y viento.</t>
  </si>
  <si>
    <t>COSTOS DIRECTOS DE PRODUCCIÓN DE HUEVOS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</si>
  <si>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</si>
  <si>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</si>
  <si>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</si>
  <si>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</si>
  <si>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</si>
  <si>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</si>
  <si>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</si>
  <si>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Alimento, Chipear, Regar, Mezclar y Aerear</t>
  </si>
  <si>
    <t>JH</t>
  </si>
  <si>
    <t>Enero-Diciembre</t>
  </si>
  <si>
    <t>Envasado y Etiquetado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</si>
  <si>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</si>
  <si>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</si>
  <si>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</si>
  <si>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</si>
  <si>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</si>
  <si>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</si>
  <si>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</si>
  <si>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</si>
  <si>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</si>
  <si>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ALIMENTACIÓN</t>
  </si>
  <si>
    <t>Saco Alimento Ponedora</t>
  </si>
  <si>
    <t>Saco 25 Kg</t>
  </si>
  <si>
    <t>Alfalfa</t>
  </si>
  <si>
    <t>Atado 10 Kg</t>
  </si>
  <si>
    <t>MEDICAMENTOS</t>
  </si>
  <si>
    <t>Vitaminas VETER VIT</t>
  </si>
  <si>
    <t>Kg</t>
  </si>
  <si>
    <t>Subtotal Insumos</t>
  </si>
  <si>
    <t>OTROS</t>
  </si>
  <si>
    <t>Item</t>
  </si>
  <si>
    <t>Envases</t>
  </si>
  <si>
    <t>Bandeja-Huevo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</si>
  <si>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</si>
  <si>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</si>
  <si>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</si>
  <si>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</si>
  <si>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</si>
  <si>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</si>
  <si>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</si>
  <si>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</si>
  <si>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Precio de insumos corresponde a  precios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</si>
  <si>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</si>
  <si>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</si>
  <si>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mano de obra No permanente o familiar, contratada por labores específicas.</t>
  </si>
  <si>
    <t>6. Método de manejo semiestabulado.</t>
  </si>
  <si>
    <t>7. Orienzonte recambio 2.5 años.</t>
  </si>
  <si>
    <t>9. Dimensión galpón de 7 * 21 mts.</t>
  </si>
  <si>
    <t>10. Producción anual con mayores rendimientos en epoca de mayor temperatura.</t>
  </si>
  <si>
    <t>COMPOSICION COSTOS DE PRODUCCION</t>
  </si>
  <si>
    <t>$/Plantel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</si>
  <si>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</si>
  <si>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</si>
  <si>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</si>
  <si>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</si>
  <si>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</si>
  <si>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</si>
  <si>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</si>
  <si>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($/Bandeja)</t>
  </si>
  <si>
    <t>Rendimiento (Bandejas/hà)</t>
  </si>
  <si>
    <t>Costo unitario ($/Bandeja) (*)</t>
  </si>
  <si>
    <t>(*): Este valor representa el valor mìnimo de venta del producto</t>
  </si>
  <si>
    <r>
      <rPr>
        <u/>
        <sz val="8"/>
        <color rgb="FF000000"/>
        <rFont val="Arial Narrow"/>
        <family val="2"/>
      </rPr>
      <t>Fuente</t>
    </r>
    <r>
      <rPr>
        <sz val="8"/>
        <color rgb="FF000000"/>
        <rFont val="Arial Narrow"/>
        <family val="2"/>
      </rPr>
      <t>: INDAP</t>
    </r>
  </si>
  <si>
    <r>
      <rPr>
        <b/>
        <u/>
        <sz val="8"/>
        <color rgb="FF000000"/>
        <rFont val="Arial Narrow"/>
        <family val="2"/>
      </rPr>
      <t>Notas</t>
    </r>
    <r>
      <rPr>
        <b/>
        <sz val="8"/>
        <color rgb="FF000000"/>
        <rFont val="Arial Narrow"/>
        <family val="2"/>
      </rPr>
      <t>:</t>
    </r>
  </si>
  <si>
    <t>Gas Licuado 15 Kg</t>
  </si>
  <si>
    <t>8. Unidad productiva compuesta por 1.000 gallinas ponedoras.</t>
  </si>
  <si>
    <t>Venta en Predio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</si>
</sst>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sz val="11"/>
      <color rgb="FF000000"/>
      <name val="Calibri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8"/>
      <color rgb="FF000000"/>
      <name val="Arial Narrow"/>
      <family val="2"/>
    </font>
    <font>
      <b/>
      <i/>
      <sz val="9"/>
      <color rgb="FFFFFFFF"/>
      <name val="Calibri"/>
      <family val="2"/>
    </font>
    <font>
      <b/>
      <sz val="8"/>
      <color rgb="FFFFFFFF"/>
      <name val="Arial Narrow"/>
      <family val="2"/>
    </font>
    <font>
      <sz val="8"/>
      <color rgb="FFFFFFFF"/>
      <name val="Arial Narrow"/>
      <family val="2"/>
    </font>
    <font>
      <b/>
      <sz val="8"/>
      <color rgb="FF000000"/>
      <name val="Arial Narrow"/>
      <family val="2"/>
    </font>
    <font>
      <b/>
      <sz val="8"/>
      <color rgb="FFFEFEFE"/>
      <name val="Arial Narrow"/>
      <family val="2"/>
    </font>
    <font>
      <u/>
      <sz val="8"/>
      <color rgb="FF000000"/>
      <name val="Arial Narrow"/>
      <family val="2"/>
    </font>
    <font>
      <b/>
      <u/>
      <sz val="8"/>
      <color rgb="FF000000"/>
      <name val="Arial Narrow"/>
      <family val="2"/>
    </font>
    <font>
      <sz val="7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388194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5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5" xfId="0" applyFont="1" applyFill="1" applyBorder="1"/>
    <xf numFmtId="0" fontId="3" fillId="0" borderId="7" xfId="0" applyFont="1" applyFill="1" applyBorder="1"/>
    <xf numFmtId="0" fontId="3" fillId="0" borderId="0" xfId="0" applyFont="1" applyFill="1" applyBorder="1"/>
    <xf numFmtId="0" fontId="4" fillId="0" borderId="0" xfId="0" applyNumberFormat="1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49" fontId="5" fillId="3" borderId="16" xfId="0" applyNumberFormat="1" applyFont="1" applyFill="1" applyBorder="1" applyAlignment="1">
      <alignment vertical="center" wrapText="1"/>
    </xf>
    <xf numFmtId="49" fontId="6" fillId="2" borderId="17" xfId="0" applyNumberFormat="1" applyFont="1" applyFill="1" applyBorder="1" applyAlignment="1">
      <alignment horizontal="right"/>
    </xf>
    <xf numFmtId="0" fontId="6" fillId="2" borderId="18" xfId="0" applyFont="1" applyFill="1" applyBorder="1" applyAlignment="1"/>
    <xf numFmtId="3" fontId="6" fillId="2" borderId="17" xfId="0" applyNumberFormat="1" applyFont="1" applyFill="1" applyBorder="1" applyAlignment="1">
      <alignment horizontal="right" wrapText="1"/>
    </xf>
    <xf numFmtId="49" fontId="8" fillId="2" borderId="16" xfId="0" applyNumberFormat="1" applyFont="1" applyFill="1" applyBorder="1" applyAlignment="1">
      <alignment vertical="center" wrapText="1"/>
    </xf>
    <xf numFmtId="49" fontId="8" fillId="0" borderId="17" xfId="0" applyNumberFormat="1" applyFont="1" applyFill="1" applyBorder="1" applyAlignment="1">
      <alignment horizontal="right" vertical="center" wrapText="1"/>
    </xf>
    <xf numFmtId="0" fontId="8" fillId="2" borderId="18" xfId="0" applyFont="1" applyFill="1" applyBorder="1" applyAlignment="1"/>
    <xf numFmtId="49" fontId="8" fillId="2" borderId="17" xfId="0" applyNumberFormat="1" applyFont="1" applyFill="1" applyBorder="1" applyAlignment="1">
      <alignment horizontal="right" vertical="center"/>
    </xf>
    <xf numFmtId="49" fontId="8" fillId="2" borderId="17" xfId="0" applyNumberFormat="1" applyFont="1" applyFill="1" applyBorder="1" applyAlignment="1">
      <alignment horizontal="right"/>
    </xf>
    <xf numFmtId="3" fontId="8" fillId="2" borderId="17" xfId="0" applyNumberFormat="1" applyFont="1" applyFill="1" applyBorder="1" applyAlignment="1">
      <alignment horizontal="right" wrapText="1"/>
    </xf>
    <xf numFmtId="49" fontId="8" fillId="2" borderId="17" xfId="0" applyNumberFormat="1" applyFont="1" applyFill="1" applyBorder="1" applyAlignment="1"/>
    <xf numFmtId="0" fontId="8" fillId="2" borderId="17" xfId="0" applyFont="1" applyFill="1" applyBorder="1" applyAlignment="1"/>
    <xf numFmtId="14" fontId="8" fillId="2" borderId="17" xfId="0" applyNumberFormat="1" applyFont="1" applyFill="1" applyBorder="1" applyAlignment="1">
      <alignment horizontal="right" vertical="center"/>
    </xf>
    <xf numFmtId="0" fontId="8" fillId="2" borderId="18" xfId="0" applyFont="1" applyFill="1" applyBorder="1" applyAlignment="1">
      <alignment vertical="center"/>
    </xf>
    <xf numFmtId="49" fontId="8" fillId="2" borderId="17" xfId="0" applyNumberFormat="1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wrapText="1"/>
    </xf>
    <xf numFmtId="14" fontId="8" fillId="2" borderId="20" xfId="0" applyNumberFormat="1" applyFont="1" applyFill="1" applyBorder="1" applyAlignment="1"/>
    <xf numFmtId="0" fontId="8" fillId="2" borderId="15" xfId="0" applyFont="1" applyFill="1" applyBorder="1" applyAlignment="1"/>
    <xf numFmtId="0" fontId="8" fillId="2" borderId="20" xfId="0" applyFont="1" applyFill="1" applyBorder="1" applyAlignment="1"/>
    <xf numFmtId="0" fontId="8" fillId="2" borderId="20" xfId="0" applyFont="1" applyFill="1" applyBorder="1" applyAlignment="1">
      <alignment horizontal="justify" wrapText="1"/>
    </xf>
    <xf numFmtId="0" fontId="8" fillId="2" borderId="21" xfId="0" applyFont="1" applyFill="1" applyBorder="1" applyAlignment="1"/>
    <xf numFmtId="0" fontId="8" fillId="2" borderId="22" xfId="0" applyFont="1" applyFill="1" applyBorder="1" applyAlignment="1">
      <alignment horizontal="left"/>
    </xf>
    <xf numFmtId="0" fontId="8" fillId="2" borderId="22" xfId="0" applyFont="1" applyFill="1" applyBorder="1" applyAlignment="1"/>
    <xf numFmtId="49" fontId="10" fillId="5" borderId="23" xfId="0" applyNumberFormat="1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49" fontId="5" fillId="3" borderId="17" xfId="0" applyNumberFormat="1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wrapText="1"/>
    </xf>
    <xf numFmtId="49" fontId="8" fillId="2" borderId="17" xfId="0" applyNumberFormat="1" applyFont="1" applyFill="1" applyBorder="1" applyAlignment="1">
      <alignment horizontal="center" wrapText="1"/>
    </xf>
    <xf numFmtId="0" fontId="8" fillId="2" borderId="17" xfId="0" applyNumberFormat="1" applyFont="1" applyFill="1" applyBorder="1" applyAlignment="1">
      <alignment wrapText="1"/>
    </xf>
    <xf numFmtId="49" fontId="11" fillId="3" borderId="17" xfId="0" applyNumberFormat="1" applyFont="1" applyFill="1" applyBorder="1" applyAlignment="1">
      <alignment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vertical="center"/>
    </xf>
    <xf numFmtId="3" fontId="11" fillId="3" borderId="17" xfId="0" applyNumberFormat="1" applyFont="1" applyFill="1" applyBorder="1" applyAlignment="1">
      <alignment vertical="center"/>
    </xf>
    <xf numFmtId="3" fontId="8" fillId="2" borderId="22" xfId="0" applyNumberFormat="1" applyFont="1" applyFill="1" applyBorder="1" applyAlignment="1"/>
    <xf numFmtId="49" fontId="10" fillId="5" borderId="1" xfId="0" applyNumberFormat="1" applyFont="1" applyFill="1" applyBorder="1" applyAlignment="1">
      <alignment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8" fillId="2" borderId="26" xfId="0" applyFont="1" applyFill="1" applyBorder="1" applyAlignment="1"/>
    <xf numFmtId="0" fontId="8" fillId="2" borderId="27" xfId="0" applyFont="1" applyFill="1" applyBorder="1" applyAlignment="1"/>
    <xf numFmtId="3" fontId="8" fillId="2" borderId="27" xfId="0" applyNumberFormat="1" applyFont="1" applyFill="1" applyBorder="1" applyAlignment="1"/>
    <xf numFmtId="49" fontId="5" fillId="3" borderId="23" xfId="0" applyNumberFormat="1" applyFont="1" applyFill="1" applyBorder="1" applyAlignment="1">
      <alignment horizontal="center" vertical="center"/>
    </xf>
    <xf numFmtId="49" fontId="5" fillId="3" borderId="23" xfId="0" applyNumberFormat="1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right" wrapText="1"/>
    </xf>
    <xf numFmtId="3" fontId="11" fillId="3" borderId="1" xfId="0" applyNumberFormat="1" applyFont="1" applyFill="1" applyBorder="1" applyAlignment="1">
      <alignment vertical="center"/>
    </xf>
    <xf numFmtId="49" fontId="12" fillId="2" borderId="17" xfId="0" applyNumberFormat="1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49" fontId="8" fillId="2" borderId="17" xfId="0" applyNumberFormat="1" applyFont="1" applyFill="1" applyBorder="1" applyAlignment="1">
      <alignment horizontal="center"/>
    </xf>
    <xf numFmtId="3" fontId="8" fillId="2" borderId="17" xfId="0" applyNumberFormat="1" applyFont="1" applyFill="1" applyBorder="1" applyAlignment="1"/>
    <xf numFmtId="0" fontId="8" fillId="2" borderId="17" xfId="0" applyFont="1" applyFill="1" applyBorder="1" applyAlignment="1">
      <alignment horizontal="center"/>
    </xf>
    <xf numFmtId="49" fontId="12" fillId="2" borderId="17" xfId="0" applyNumberFormat="1" applyFont="1" applyFill="1" applyBorder="1" applyAlignment="1"/>
    <xf numFmtId="0" fontId="8" fillId="2" borderId="17" xfId="0" applyNumberFormat="1" applyFont="1" applyFill="1" applyBorder="1" applyAlignment="1"/>
    <xf numFmtId="49" fontId="8" fillId="2" borderId="28" xfId="0" applyNumberFormat="1" applyFont="1" applyFill="1" applyBorder="1" applyAlignment="1"/>
    <xf numFmtId="49" fontId="8" fillId="2" borderId="28" xfId="0" applyNumberFormat="1" applyFont="1" applyFill="1" applyBorder="1" applyAlignment="1">
      <alignment horizontal="center"/>
    </xf>
    <xf numFmtId="0" fontId="8" fillId="2" borderId="28" xfId="0" applyNumberFormat="1" applyFont="1" applyFill="1" applyBorder="1" applyAlignment="1"/>
    <xf numFmtId="3" fontId="8" fillId="2" borderId="28" xfId="0" applyNumberFormat="1" applyFont="1" applyFill="1" applyBorder="1" applyAlignment="1"/>
    <xf numFmtId="49" fontId="11" fillId="3" borderId="29" xfId="0" applyNumberFormat="1" applyFont="1" applyFill="1" applyBorder="1" applyAlignment="1">
      <alignment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vertical="center"/>
    </xf>
    <xf numFmtId="3" fontId="11" fillId="3" borderId="29" xfId="0" applyNumberFormat="1" applyFont="1" applyFill="1" applyBorder="1" applyAlignment="1">
      <alignment vertical="center"/>
    </xf>
    <xf numFmtId="0" fontId="8" fillId="2" borderId="27" xfId="0" applyFont="1" applyFill="1" applyBorder="1" applyAlignment="1">
      <alignment horizontal="center"/>
    </xf>
    <xf numFmtId="49" fontId="13" fillId="5" borderId="17" xfId="0" applyNumberFormat="1" applyFont="1" applyFill="1" applyBorder="1" applyAlignment="1">
      <alignment wrapText="1"/>
    </xf>
    <xf numFmtId="0" fontId="8" fillId="2" borderId="17" xfId="0" applyFont="1" applyFill="1" applyBorder="1" applyAlignment="1">
      <alignment horizontal="center" wrapText="1"/>
    </xf>
    <xf numFmtId="164" fontId="8" fillId="2" borderId="17" xfId="0" applyNumberFormat="1" applyFont="1" applyFill="1" applyBorder="1" applyAlignment="1"/>
    <xf numFmtId="49" fontId="11" fillId="3" borderId="30" xfId="0" applyNumberFormat="1" applyFont="1" applyFill="1" applyBorder="1" applyAlignment="1">
      <alignment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/>
    </xf>
    <xf numFmtId="3" fontId="11" fillId="3" borderId="30" xfId="0" applyNumberFormat="1" applyFont="1" applyFill="1" applyBorder="1" applyAlignment="1">
      <alignment vertical="center"/>
    </xf>
    <xf numFmtId="0" fontId="8" fillId="2" borderId="31" xfId="0" applyFont="1" applyFill="1" applyBorder="1" applyAlignment="1"/>
    <xf numFmtId="3" fontId="8" fillId="2" borderId="31" xfId="0" applyNumberFormat="1" applyFont="1" applyFill="1" applyBorder="1" applyAlignment="1"/>
    <xf numFmtId="49" fontId="5" fillId="5" borderId="32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165" fontId="5" fillId="5" borderId="34" xfId="0" applyNumberFormat="1" applyFont="1" applyFill="1" applyBorder="1" applyAlignment="1">
      <alignment vertical="center"/>
    </xf>
    <xf numFmtId="49" fontId="5" fillId="3" borderId="35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65" fontId="5" fillId="3" borderId="36" xfId="0" applyNumberFormat="1" applyFont="1" applyFill="1" applyBorder="1" applyAlignment="1">
      <alignment vertical="center"/>
    </xf>
    <xf numFmtId="49" fontId="5" fillId="5" borderId="35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165" fontId="5" fillId="5" borderId="36" xfId="0" applyNumberFormat="1" applyFont="1" applyFill="1" applyBorder="1" applyAlignment="1">
      <alignment vertical="center"/>
    </xf>
    <xf numFmtId="49" fontId="5" fillId="5" borderId="37" xfId="0" applyNumberFormat="1" applyFont="1" applyFill="1" applyBorder="1" applyAlignment="1">
      <alignment vertical="center"/>
    </xf>
    <xf numFmtId="0" fontId="5" fillId="5" borderId="38" xfId="0" applyFont="1" applyFill="1" applyBorder="1" applyAlignment="1">
      <alignment vertical="center"/>
    </xf>
    <xf numFmtId="165" fontId="5" fillId="6" borderId="39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165" fontId="10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/>
    <xf numFmtId="0" fontId="8" fillId="2" borderId="6" xfId="0" applyFont="1" applyFill="1" applyBorder="1" applyAlignment="1"/>
    <xf numFmtId="0" fontId="8" fillId="2" borderId="8" xfId="0" applyFont="1" applyFill="1" applyBorder="1" applyAlignment="1"/>
    <xf numFmtId="0" fontId="8" fillId="2" borderId="9" xfId="0" applyFont="1" applyFill="1" applyBorder="1" applyAlignment="1"/>
    <xf numFmtId="49" fontId="13" fillId="7" borderId="40" xfId="0" applyNumberFormat="1" applyFont="1" applyFill="1" applyBorder="1" applyAlignment="1">
      <alignment vertical="center"/>
    </xf>
    <xf numFmtId="49" fontId="13" fillId="7" borderId="41" xfId="0" applyNumberFormat="1" applyFont="1" applyFill="1" applyBorder="1" applyAlignment="1">
      <alignment vertical="center"/>
    </xf>
    <xf numFmtId="0" fontId="8" fillId="7" borderId="42" xfId="0" applyFont="1" applyFill="1" applyBorder="1" applyAlignment="1"/>
    <xf numFmtId="0" fontId="8" fillId="8" borderId="0" xfId="0" applyFont="1" applyFill="1" applyBorder="1" applyAlignment="1"/>
    <xf numFmtId="49" fontId="12" fillId="9" borderId="43" xfId="0" applyNumberFormat="1" applyFont="1" applyFill="1" applyBorder="1" applyAlignment="1">
      <alignment vertical="center"/>
    </xf>
    <xf numFmtId="49" fontId="12" fillId="9" borderId="44" xfId="0" applyNumberFormat="1" applyFont="1" applyFill="1" applyBorder="1" applyAlignment="1">
      <alignment vertical="center"/>
    </xf>
    <xf numFmtId="49" fontId="8" fillId="9" borderId="45" xfId="0" applyNumberFormat="1" applyFont="1" applyFill="1" applyBorder="1" applyAlignment="1"/>
    <xf numFmtId="49" fontId="12" fillId="2" borderId="46" xfId="0" applyNumberFormat="1" applyFont="1" applyFill="1" applyBorder="1" applyAlignment="1">
      <alignment vertical="center"/>
    </xf>
    <xf numFmtId="3" fontId="12" fillId="2" borderId="17" xfId="0" applyNumberFormat="1" applyFont="1" applyFill="1" applyBorder="1" applyAlignment="1">
      <alignment vertical="center"/>
    </xf>
    <xf numFmtId="9" fontId="8" fillId="2" borderId="47" xfId="0" applyNumberFormat="1" applyFont="1" applyFill="1" applyBorder="1" applyAlignment="1"/>
    <xf numFmtId="166" fontId="12" fillId="2" borderId="17" xfId="0" applyNumberFormat="1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49" fontId="12" fillId="9" borderId="48" xfId="0" applyNumberFormat="1" applyFont="1" applyFill="1" applyBorder="1" applyAlignment="1">
      <alignment vertical="center"/>
    </xf>
    <xf numFmtId="166" fontId="12" fillId="9" borderId="49" xfId="0" applyNumberFormat="1" applyFont="1" applyFill="1" applyBorder="1" applyAlignment="1">
      <alignment vertical="center"/>
    </xf>
    <xf numFmtId="9" fontId="12" fillId="9" borderId="5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/>
    <xf numFmtId="0" fontId="11" fillId="2" borderId="0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3" fillId="7" borderId="11" xfId="0" applyNumberFormat="1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0" fontId="10" fillId="7" borderId="12" xfId="0" applyFont="1" applyFill="1" applyBorder="1" applyAlignment="1">
      <alignment vertical="center"/>
    </xf>
    <xf numFmtId="0" fontId="12" fillId="8" borderId="0" xfId="0" applyFont="1" applyFill="1" applyBorder="1" applyAlignment="1">
      <alignment vertical="center"/>
    </xf>
    <xf numFmtId="165" fontId="12" fillId="2" borderId="0" xfId="0" applyNumberFormat="1" applyFont="1" applyFill="1" applyBorder="1" applyAlignment="1">
      <alignment vertical="center"/>
    </xf>
    <xf numFmtId="49" fontId="12" fillId="9" borderId="51" xfId="0" applyNumberFormat="1" applyFont="1" applyFill="1" applyBorder="1" applyAlignment="1">
      <alignment vertical="center"/>
    </xf>
    <xf numFmtId="166" fontId="12" fillId="9" borderId="52" xfId="0" applyNumberFormat="1" applyFont="1" applyFill="1" applyBorder="1" applyAlignment="1">
      <alignment vertical="center"/>
    </xf>
    <xf numFmtId="166" fontId="12" fillId="9" borderId="53" xfId="0" applyNumberFormat="1" applyFont="1" applyFill="1" applyBorder="1" applyAlignment="1">
      <alignment vertical="center"/>
    </xf>
    <xf numFmtId="166" fontId="12" fillId="9" borderId="50" xfId="0" applyNumberFormat="1" applyFont="1" applyFill="1" applyBorder="1" applyAlignment="1">
      <alignment vertical="center"/>
    </xf>
    <xf numFmtId="49" fontId="16" fillId="2" borderId="0" xfId="0" applyNumberFormat="1" applyFont="1" applyFill="1" applyBorder="1" applyAlignment="1">
      <alignment vertical="center"/>
    </xf>
    <xf numFmtId="9" fontId="4" fillId="0" borderId="0" xfId="1" applyFont="1" applyFill="1" applyBorder="1" applyAlignment="1"/>
    <xf numFmtId="49" fontId="8" fillId="2" borderId="17" xfId="0" applyNumberFormat="1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wrapText="1"/>
    </xf>
    <xf numFmtId="0" fontId="7" fillId="4" borderId="17" xfId="0" applyFont="1" applyFill="1" applyBorder="1" applyAlignment="1">
      <alignment wrapText="1"/>
    </xf>
    <xf numFmtId="49" fontId="8" fillId="2" borderId="17" xfId="0" applyNumberFormat="1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49" fontId="8" fillId="2" borderId="17" xfId="0" applyNumberFormat="1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6350</xdr:colOff>
      <xdr:row>7</xdr:row>
      <xdr:rowOff>70184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84150"/>
          <a:ext cx="60071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70184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07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6"/>
  <sheetViews>
    <sheetView tabSelected="1" zoomScaleNormal="100" workbookViewId="0">
      <selection activeCell="H8" sqref="H8"/>
    </sheetView>
  </sheetViews>
  <sheetFormatPr baseColWidth="10" defaultRowHeight="15" x14ac:dyDescent="0.25"/>
  <cols>
    <col min="2" max="2" width="19.140625" style="4" customWidth="1"/>
    <col min="3" max="3" width="19.42578125" style="4" customWidth="1"/>
    <col min="4" max="4" width="9.42578125" style="4" customWidth="1"/>
    <col min="5" max="5" width="14.42578125" style="4" customWidth="1"/>
    <col min="6" max="6" width="11" style="4" customWidth="1"/>
    <col min="7" max="7" width="12.42578125" style="4" customWidth="1"/>
  </cols>
  <sheetData>
    <row r="2" spans="2:7" x14ac:dyDescent="0.25">
      <c r="B2" s="5"/>
      <c r="C2" s="5"/>
      <c r="D2" s="5"/>
      <c r="E2" s="5"/>
      <c r="F2" s="5"/>
      <c r="G2" s="5"/>
    </row>
    <row r="3" spans="2:7" x14ac:dyDescent="0.25">
      <c r="B3" s="5"/>
      <c r="C3" s="5"/>
      <c r="D3" s="5"/>
      <c r="E3" s="5"/>
      <c r="F3" s="5"/>
      <c r="G3" s="5"/>
    </row>
    <row r="4" spans="2:7" x14ac:dyDescent="0.25">
      <c r="B4" s="5"/>
      <c r="C4" s="5"/>
      <c r="D4" s="5"/>
      <c r="E4" s="5"/>
      <c r="F4" s="5"/>
      <c r="G4" s="5"/>
    </row>
    <row r="5" spans="2:7" x14ac:dyDescent="0.25">
      <c r="B5" s="5"/>
      <c r="C5" s="5"/>
      <c r="D5" s="5"/>
      <c r="E5" s="5"/>
      <c r="F5" s="5"/>
      <c r="G5" s="5"/>
    </row>
    <row r="6" spans="2:7" x14ac:dyDescent="0.25">
      <c r="B6" s="5"/>
      <c r="C6" s="5"/>
      <c r="D6" s="5"/>
      <c r="E6" s="5"/>
      <c r="F6" s="5"/>
      <c r="G6" s="5"/>
    </row>
    <row r="7" spans="2:7" x14ac:dyDescent="0.25">
      <c r="B7" s="5"/>
      <c r="C7" s="5"/>
      <c r="D7" s="5"/>
      <c r="E7" s="5"/>
      <c r="F7" s="5"/>
      <c r="G7" s="5"/>
    </row>
    <row r="8" spans="2:7" x14ac:dyDescent="0.25">
      <c r="B8" s="6"/>
      <c r="C8" s="7"/>
      <c r="D8" s="5"/>
      <c r="E8" s="7"/>
      <c r="F8" s="7"/>
      <c r="G8" s="7"/>
    </row>
    <row r="9" spans="2:7" ht="14.45" customHeight="1" x14ac:dyDescent="0.25">
      <c r="B9" s="8" t="s">
        <v>0</v>
      </c>
      <c r="C9" s="9" t="s">
        <v>1</v>
      </c>
      <c r="D9" s="10"/>
      <c r="E9" s="143" t="s">
        <v>2</v>
      </c>
      <c r="F9" s="144"/>
      <c r="G9" s="11">
        <v>8960</v>
      </c>
    </row>
    <row r="10" spans="2:7" ht="25.5" x14ac:dyDescent="0.25">
      <c r="B10" s="12" t="s">
        <v>3</v>
      </c>
      <c r="C10" s="13" t="s">
        <v>4</v>
      </c>
      <c r="D10" s="14"/>
      <c r="E10" s="145" t="s">
        <v>5</v>
      </c>
      <c r="F10" s="146"/>
      <c r="G10" s="15" t="s">
        <v>6</v>
      </c>
    </row>
    <row r="11" spans="2:7" ht="14.45" customHeight="1" x14ac:dyDescent="0.25">
      <c r="B11" s="12" t="s">
        <v>7</v>
      </c>
      <c r="C11" s="16" t="s">
        <v>8</v>
      </c>
      <c r="D11" s="14"/>
      <c r="E11" s="147" t="s">
        <v>9</v>
      </c>
      <c r="F11" s="148"/>
      <c r="G11" s="17">
        <v>6000</v>
      </c>
    </row>
    <row r="12" spans="2:7" x14ac:dyDescent="0.25">
      <c r="B12" s="12" t="s">
        <v>10</v>
      </c>
      <c r="C12" s="16" t="s">
        <v>11</v>
      </c>
      <c r="D12" s="14"/>
      <c r="E12" s="18" t="s">
        <v>12</v>
      </c>
      <c r="F12" s="19"/>
      <c r="G12" s="17">
        <f>+G11*G9</f>
        <v>53760000</v>
      </c>
    </row>
    <row r="13" spans="2:7" x14ac:dyDescent="0.25">
      <c r="B13" s="12" t="s">
        <v>13</v>
      </c>
      <c r="C13" s="16" t="s">
        <v>14</v>
      </c>
      <c r="D13" s="14"/>
      <c r="E13" s="147" t="s">
        <v>15</v>
      </c>
      <c r="F13" s="148"/>
      <c r="G13" s="16" t="s">
        <v>89</v>
      </c>
    </row>
    <row r="14" spans="2:7" x14ac:dyDescent="0.25">
      <c r="B14" s="12" t="s">
        <v>16</v>
      </c>
      <c r="C14" s="16" t="s">
        <v>17</v>
      </c>
      <c r="D14" s="14"/>
      <c r="E14" s="147" t="s">
        <v>18</v>
      </c>
      <c r="F14" s="148"/>
      <c r="G14" s="16" t="s">
        <v>6</v>
      </c>
    </row>
    <row r="15" spans="2:7" ht="63.75" x14ac:dyDescent="0.25">
      <c r="B15" s="12" t="s">
        <v>19</v>
      </c>
      <c r="C15" s="20">
        <v>44942</v>
      </c>
      <c r="D15" s="21"/>
      <c r="E15" s="139" t="s">
        <v>20</v>
      </c>
      <c r="F15" s="140"/>
      <c r="G15" s="22" t="s">
        <v>21</v>
      </c>
    </row>
    <row r="16" spans="2:7" x14ac:dyDescent="0.25">
      <c r="B16" s="23"/>
      <c r="C16" s="24"/>
      <c r="D16" s="25"/>
      <c r="E16" s="26"/>
      <c r="F16" s="26"/>
      <c r="G16" s="27"/>
    </row>
    <row r="17" spans="2:7" x14ac:dyDescent="0.25">
      <c r="B17" s="141" t="s">
        <v>22</v>
      </c>
      <c r="C17" s="142"/>
      <c r="D17" s="142"/>
      <c r="E17" s="142"/>
      <c r="F17" s="142"/>
      <c r="G17" s="142"/>
    </row>
    <row r="18" spans="2:7" x14ac:dyDescent="0.25">
      <c r="B18" s="28"/>
      <c r="C18" s="29"/>
      <c r="D18" s="29"/>
      <c r="E18" s="29"/>
      <c r="F18" s="30"/>
      <c r="G18" s="30"/>
    </row>
    <row r="19" spans="2:7" x14ac:dyDescent="0.25">
      <c r="B19" s="31" t="s">
        <v>23</v>
      </c>
      <c r="C19" s="32"/>
      <c r="D19" s="33"/>
      <c r="E19" s="33"/>
      <c r="F19" s="33"/>
      <c r="G19" s="33"/>
    </row>
    <row r="20" spans="2:7" ht="24" x14ac:dyDescent="0.25">
      <c r="B20" s="34" t="s">
        <v>24</v>
      </c>
      <c r="C20" s="34" t="s">
        <v>25</v>
      </c>
      <c r="D20" s="34" t="s">
        <v>26</v>
      </c>
      <c r="E20" s="34" t="s">
        <v>27</v>
      </c>
      <c r="F20" s="34" t="s">
        <v>28</v>
      </c>
      <c r="G20" s="34" t="s">
        <v>29</v>
      </c>
    </row>
    <row r="21" spans="2:7" ht="38.25" x14ac:dyDescent="0.25">
      <c r="B21" s="35" t="s">
        <v>30</v>
      </c>
      <c r="C21" s="36" t="s">
        <v>31</v>
      </c>
      <c r="D21" s="37">
        <v>365</v>
      </c>
      <c r="E21" s="35" t="s">
        <v>32</v>
      </c>
      <c r="F21" s="17">
        <v>15000</v>
      </c>
      <c r="G21" s="17">
        <f>+D21*F21</f>
        <v>5475000</v>
      </c>
    </row>
    <row r="22" spans="2:7" x14ac:dyDescent="0.25">
      <c r="B22" s="35" t="s">
        <v>33</v>
      </c>
      <c r="C22" s="36" t="s">
        <v>31</v>
      </c>
      <c r="D22" s="37">
        <v>183</v>
      </c>
      <c r="E22" s="35" t="s">
        <v>32</v>
      </c>
      <c r="F22" s="17">
        <v>15000</v>
      </c>
      <c r="G22" s="17">
        <f>+D22*F22</f>
        <v>2745000</v>
      </c>
    </row>
    <row r="23" spans="2:7" x14ac:dyDescent="0.25">
      <c r="B23" s="38" t="s">
        <v>34</v>
      </c>
      <c r="C23" s="39"/>
      <c r="D23" s="39"/>
      <c r="E23" s="39"/>
      <c r="F23" s="40"/>
      <c r="G23" s="41">
        <f>SUM(G21:G22)</f>
        <v>8220000</v>
      </c>
    </row>
    <row r="24" spans="2:7" x14ac:dyDescent="0.25">
      <c r="B24" s="28"/>
      <c r="C24" s="30"/>
      <c r="D24" s="30"/>
      <c r="E24" s="30"/>
      <c r="F24" s="42"/>
      <c r="G24" s="42"/>
    </row>
    <row r="25" spans="2:7" x14ac:dyDescent="0.25">
      <c r="B25" s="43" t="s">
        <v>35</v>
      </c>
      <c r="C25" s="44"/>
      <c r="D25" s="45"/>
      <c r="E25" s="45"/>
      <c r="F25" s="46"/>
      <c r="G25" s="46"/>
    </row>
    <row r="26" spans="2:7" ht="24" x14ac:dyDescent="0.25">
      <c r="B26" s="47" t="s">
        <v>24</v>
      </c>
      <c r="C26" s="48" t="s">
        <v>25</v>
      </c>
      <c r="D26" s="48" t="s">
        <v>26</v>
      </c>
      <c r="E26" s="47" t="s">
        <v>27</v>
      </c>
      <c r="F26" s="48" t="s">
        <v>28</v>
      </c>
      <c r="G26" s="47" t="s">
        <v>29</v>
      </c>
    </row>
    <row r="27" spans="2:7" x14ac:dyDescent="0.25">
      <c r="B27" s="49"/>
      <c r="C27" s="50"/>
      <c r="D27" s="50"/>
      <c r="E27" s="50"/>
      <c r="F27" s="49"/>
      <c r="G27" s="49"/>
    </row>
    <row r="28" spans="2:7" x14ac:dyDescent="0.25">
      <c r="B28" s="51" t="s">
        <v>36</v>
      </c>
      <c r="C28" s="52"/>
      <c r="D28" s="52"/>
      <c r="E28" s="52"/>
      <c r="F28" s="53"/>
      <c r="G28" s="53">
        <f>SUM(G27)</f>
        <v>0</v>
      </c>
    </row>
    <row r="29" spans="2:7" x14ac:dyDescent="0.25">
      <c r="B29" s="54"/>
      <c r="C29" s="55"/>
      <c r="D29" s="55"/>
      <c r="E29" s="55"/>
      <c r="F29" s="56"/>
      <c r="G29" s="56"/>
    </row>
    <row r="30" spans="2:7" x14ac:dyDescent="0.25">
      <c r="B30" s="43" t="s">
        <v>37</v>
      </c>
      <c r="C30" s="44"/>
      <c r="D30" s="45"/>
      <c r="E30" s="45"/>
      <c r="F30" s="46"/>
      <c r="G30" s="46"/>
    </row>
    <row r="31" spans="2:7" ht="24" x14ac:dyDescent="0.25">
      <c r="B31" s="57" t="s">
        <v>24</v>
      </c>
      <c r="C31" s="57" t="s">
        <v>25</v>
      </c>
      <c r="D31" s="57" t="s">
        <v>26</v>
      </c>
      <c r="E31" s="57" t="s">
        <v>27</v>
      </c>
      <c r="F31" s="58" t="s">
        <v>28</v>
      </c>
      <c r="G31" s="57" t="s">
        <v>29</v>
      </c>
    </row>
    <row r="32" spans="2:7" x14ac:dyDescent="0.25">
      <c r="B32" s="35"/>
      <c r="C32" s="36"/>
      <c r="D32" s="37"/>
      <c r="E32" s="59"/>
      <c r="F32" s="17"/>
      <c r="G32" s="17"/>
    </row>
    <row r="33" spans="2:7" x14ac:dyDescent="0.25">
      <c r="B33" s="51" t="s">
        <v>38</v>
      </c>
      <c r="C33" s="52"/>
      <c r="D33" s="52"/>
      <c r="E33" s="52"/>
      <c r="F33" s="53"/>
      <c r="G33" s="60">
        <f>SUM(G32:G32)</f>
        <v>0</v>
      </c>
    </row>
    <row r="34" spans="2:7" x14ac:dyDescent="0.25">
      <c r="B34" s="54"/>
      <c r="C34" s="55"/>
      <c r="D34" s="55"/>
      <c r="E34" s="55"/>
      <c r="F34" s="56"/>
      <c r="G34" s="56"/>
    </row>
    <row r="35" spans="2:7" x14ac:dyDescent="0.25">
      <c r="B35" s="43" t="s">
        <v>39</v>
      </c>
      <c r="C35" s="44"/>
      <c r="D35" s="45"/>
      <c r="E35" s="45"/>
      <c r="F35" s="46"/>
      <c r="G35" s="46"/>
    </row>
    <row r="36" spans="2:7" ht="24" x14ac:dyDescent="0.25">
      <c r="B36" s="58" t="s">
        <v>40</v>
      </c>
      <c r="C36" s="58" t="s">
        <v>41</v>
      </c>
      <c r="D36" s="58" t="s">
        <v>42</v>
      </c>
      <c r="E36" s="58" t="s">
        <v>27</v>
      </c>
      <c r="F36" s="58" t="s">
        <v>28</v>
      </c>
      <c r="G36" s="58" t="s">
        <v>29</v>
      </c>
    </row>
    <row r="37" spans="2:7" x14ac:dyDescent="0.25">
      <c r="B37" s="61" t="s">
        <v>43</v>
      </c>
      <c r="C37" s="62"/>
      <c r="D37" s="62"/>
      <c r="E37" s="62"/>
      <c r="F37" s="62"/>
      <c r="G37" s="62"/>
    </row>
    <row r="38" spans="2:7" x14ac:dyDescent="0.25">
      <c r="B38" s="18" t="s">
        <v>44</v>
      </c>
      <c r="C38" s="63" t="s">
        <v>45</v>
      </c>
      <c r="D38" s="64">
        <v>1900</v>
      </c>
      <c r="E38" s="63" t="s">
        <v>32</v>
      </c>
      <c r="F38" s="64">
        <v>16000</v>
      </c>
      <c r="G38" s="64">
        <f>+D38*F38</f>
        <v>30400000</v>
      </c>
    </row>
    <row r="39" spans="2:7" x14ac:dyDescent="0.25">
      <c r="B39" s="18" t="s">
        <v>46</v>
      </c>
      <c r="C39" s="65" t="s">
        <v>47</v>
      </c>
      <c r="D39" s="64">
        <v>3650</v>
      </c>
      <c r="E39" s="65" t="s">
        <v>32</v>
      </c>
      <c r="F39" s="64">
        <v>1500</v>
      </c>
      <c r="G39" s="64">
        <f>+D39*F39</f>
        <v>5475000</v>
      </c>
    </row>
    <row r="40" spans="2:7" x14ac:dyDescent="0.25">
      <c r="B40" s="66" t="s">
        <v>48</v>
      </c>
      <c r="C40" s="63"/>
      <c r="D40" s="67"/>
      <c r="E40" s="63"/>
      <c r="F40" s="64"/>
      <c r="G40" s="64"/>
    </row>
    <row r="41" spans="2:7" x14ac:dyDescent="0.25">
      <c r="B41" s="68" t="s">
        <v>49</v>
      </c>
      <c r="C41" s="69" t="s">
        <v>50</v>
      </c>
      <c r="D41" s="70">
        <v>7</v>
      </c>
      <c r="E41" s="69" t="s">
        <v>32</v>
      </c>
      <c r="F41" s="71">
        <v>27489</v>
      </c>
      <c r="G41" s="71">
        <f>+D41*F41</f>
        <v>192423</v>
      </c>
    </row>
    <row r="42" spans="2:7" x14ac:dyDescent="0.25">
      <c r="B42" s="72" t="s">
        <v>51</v>
      </c>
      <c r="C42" s="73"/>
      <c r="D42" s="73"/>
      <c r="E42" s="73"/>
      <c r="F42" s="74"/>
      <c r="G42" s="75">
        <f>SUM(G37:G41)</f>
        <v>36067423</v>
      </c>
    </row>
    <row r="43" spans="2:7" x14ac:dyDescent="0.25">
      <c r="B43" s="54"/>
      <c r="C43" s="55"/>
      <c r="D43" s="55"/>
      <c r="E43" s="76"/>
      <c r="F43" s="56"/>
      <c r="G43" s="56"/>
    </row>
    <row r="44" spans="2:7" x14ac:dyDescent="0.25">
      <c r="B44" s="43" t="s">
        <v>52</v>
      </c>
      <c r="C44" s="44"/>
      <c r="D44" s="45"/>
      <c r="E44" s="45"/>
      <c r="F44" s="46"/>
      <c r="G44" s="46"/>
    </row>
    <row r="45" spans="2:7" ht="24" x14ac:dyDescent="0.25">
      <c r="B45" s="57" t="s">
        <v>53</v>
      </c>
      <c r="C45" s="58" t="s">
        <v>41</v>
      </c>
      <c r="D45" s="58" t="s">
        <v>42</v>
      </c>
      <c r="E45" s="57" t="s">
        <v>27</v>
      </c>
      <c r="F45" s="58" t="s">
        <v>28</v>
      </c>
      <c r="G45" s="57" t="s">
        <v>29</v>
      </c>
    </row>
    <row r="46" spans="2:7" x14ac:dyDescent="0.25">
      <c r="B46" s="18" t="s">
        <v>54</v>
      </c>
      <c r="C46" s="63" t="s">
        <v>55</v>
      </c>
      <c r="D46" s="64">
        <f>+G9+20</f>
        <v>8980</v>
      </c>
      <c r="E46" s="63" t="s">
        <v>32</v>
      </c>
      <c r="F46" s="64">
        <v>170</v>
      </c>
      <c r="G46" s="64">
        <f>+D46*F46</f>
        <v>1526600</v>
      </c>
    </row>
    <row r="47" spans="2:7" x14ac:dyDescent="0.25">
      <c r="B47" s="18" t="s">
        <v>87</v>
      </c>
      <c r="C47" s="63" t="s">
        <v>50</v>
      </c>
      <c r="D47" s="67">
        <v>4</v>
      </c>
      <c r="E47" s="63" t="s">
        <v>32</v>
      </c>
      <c r="F47" s="64">
        <v>23640</v>
      </c>
      <c r="G47" s="64">
        <f>+D47*F47</f>
        <v>94560</v>
      </c>
    </row>
    <row r="48" spans="2:7" x14ac:dyDescent="0.25">
      <c r="B48" s="77" t="s">
        <v>56</v>
      </c>
      <c r="C48" s="65"/>
      <c r="D48" s="64"/>
      <c r="E48" s="78"/>
      <c r="F48" s="79"/>
      <c r="G48" s="64"/>
    </row>
    <row r="49" spans="2:7" x14ac:dyDescent="0.25">
      <c r="B49" s="80" t="s">
        <v>57</v>
      </c>
      <c r="C49" s="81"/>
      <c r="D49" s="81"/>
      <c r="E49" s="81"/>
      <c r="F49" s="82"/>
      <c r="G49" s="83">
        <f>SUM(G46:G48)</f>
        <v>1621160</v>
      </c>
    </row>
    <row r="50" spans="2:7" x14ac:dyDescent="0.25">
      <c r="B50" s="84"/>
      <c r="C50" s="84"/>
      <c r="D50" s="84"/>
      <c r="E50" s="84"/>
      <c r="F50" s="85"/>
      <c r="G50" s="85"/>
    </row>
    <row r="51" spans="2:7" x14ac:dyDescent="0.25">
      <c r="B51" s="86" t="s">
        <v>58</v>
      </c>
      <c r="C51" s="87"/>
      <c r="D51" s="87"/>
      <c r="E51" s="87"/>
      <c r="F51" s="87"/>
      <c r="G51" s="88">
        <f>G23+G33+G42+G49</f>
        <v>45908583</v>
      </c>
    </row>
    <row r="52" spans="2:7" x14ac:dyDescent="0.25">
      <c r="B52" s="89" t="s">
        <v>59</v>
      </c>
      <c r="C52" s="90"/>
      <c r="D52" s="90"/>
      <c r="E52" s="90"/>
      <c r="F52" s="90"/>
      <c r="G52" s="91">
        <f>G51*0.05</f>
        <v>2295429.15</v>
      </c>
    </row>
    <row r="53" spans="2:7" x14ac:dyDescent="0.25">
      <c r="B53" s="92" t="s">
        <v>60</v>
      </c>
      <c r="C53" s="93"/>
      <c r="D53" s="93"/>
      <c r="E53" s="93"/>
      <c r="F53" s="93"/>
      <c r="G53" s="94">
        <f>G52+G51</f>
        <v>48204012.149999999</v>
      </c>
    </row>
    <row r="54" spans="2:7" x14ac:dyDescent="0.25">
      <c r="B54" s="89" t="s">
        <v>61</v>
      </c>
      <c r="C54" s="90"/>
      <c r="D54" s="90"/>
      <c r="E54" s="90"/>
      <c r="F54" s="90"/>
      <c r="G54" s="91">
        <f>G12</f>
        <v>53760000</v>
      </c>
    </row>
    <row r="55" spans="2:7" x14ac:dyDescent="0.25">
      <c r="B55" s="95" t="s">
        <v>62</v>
      </c>
      <c r="C55" s="96"/>
      <c r="D55" s="96"/>
      <c r="E55" s="96"/>
      <c r="F55" s="96"/>
      <c r="G55" s="97">
        <f>G54-G53</f>
        <v>5555987.8500000015</v>
      </c>
    </row>
    <row r="56" spans="2:7" x14ac:dyDescent="0.25">
      <c r="B56" s="98" t="s">
        <v>85</v>
      </c>
      <c r="C56" s="99"/>
      <c r="D56" s="99"/>
      <c r="E56" s="99"/>
      <c r="F56" s="99"/>
      <c r="G56" s="100"/>
    </row>
    <row r="57" spans="2:7" ht="15.75" thickBot="1" x14ac:dyDescent="0.3">
      <c r="B57" s="101"/>
      <c r="C57" s="99"/>
      <c r="D57" s="99"/>
      <c r="E57" s="99"/>
      <c r="F57" s="99"/>
      <c r="G57" s="100"/>
    </row>
    <row r="58" spans="2:7" x14ac:dyDescent="0.25">
      <c r="B58" s="102" t="s">
        <v>86</v>
      </c>
      <c r="C58" s="103"/>
      <c r="D58" s="103"/>
      <c r="E58" s="103"/>
      <c r="F58" s="104"/>
      <c r="G58" s="105"/>
    </row>
    <row r="59" spans="2:7" x14ac:dyDescent="0.25">
      <c r="B59" s="1" t="s">
        <v>63</v>
      </c>
      <c r="C59" s="106"/>
      <c r="D59" s="106"/>
      <c r="E59" s="106"/>
      <c r="F59" s="107"/>
      <c r="G59" s="105"/>
    </row>
    <row r="60" spans="2:7" x14ac:dyDescent="0.25">
      <c r="B60" s="1" t="s">
        <v>64</v>
      </c>
      <c r="C60" s="106"/>
      <c r="D60" s="106"/>
      <c r="E60" s="106"/>
      <c r="F60" s="107"/>
      <c r="G60" s="105"/>
    </row>
    <row r="61" spans="2:7" x14ac:dyDescent="0.25">
      <c r="B61" s="1" t="s">
        <v>65</v>
      </c>
      <c r="C61" s="106"/>
      <c r="D61" s="106"/>
      <c r="E61" s="106"/>
      <c r="F61" s="107"/>
      <c r="G61" s="105"/>
    </row>
    <row r="62" spans="2:7" x14ac:dyDescent="0.25">
      <c r="B62" s="1" t="s">
        <v>66</v>
      </c>
      <c r="C62" s="106"/>
      <c r="D62" s="106"/>
      <c r="E62" s="106"/>
      <c r="F62" s="107"/>
      <c r="G62" s="105"/>
    </row>
    <row r="63" spans="2:7" x14ac:dyDescent="0.25">
      <c r="B63" s="1" t="s">
        <v>67</v>
      </c>
      <c r="C63" s="106"/>
      <c r="D63" s="106"/>
      <c r="E63" s="106"/>
      <c r="F63" s="107"/>
      <c r="G63" s="105"/>
    </row>
    <row r="64" spans="2:7" x14ac:dyDescent="0.25">
      <c r="B64" s="1" t="s">
        <v>68</v>
      </c>
      <c r="C64" s="106"/>
      <c r="D64" s="106"/>
      <c r="E64" s="106"/>
      <c r="F64" s="107"/>
      <c r="G64" s="105"/>
    </row>
    <row r="65" spans="2:7" x14ac:dyDescent="0.25">
      <c r="B65" s="1" t="s">
        <v>69</v>
      </c>
      <c r="C65" s="106"/>
      <c r="D65" s="106"/>
      <c r="E65" s="106"/>
      <c r="F65" s="107"/>
      <c r="G65" s="105"/>
    </row>
    <row r="66" spans="2:7" x14ac:dyDescent="0.25">
      <c r="B66" s="1" t="s">
        <v>88</v>
      </c>
      <c r="C66" s="106"/>
      <c r="D66" s="106"/>
      <c r="E66" s="106"/>
      <c r="F66" s="107"/>
      <c r="G66" s="105"/>
    </row>
    <row r="67" spans="2:7" x14ac:dyDescent="0.25">
      <c r="B67" s="1" t="s">
        <v>70</v>
      </c>
      <c r="C67" s="106"/>
      <c r="D67" s="106"/>
      <c r="E67" s="106"/>
      <c r="F67" s="107"/>
      <c r="G67" s="105"/>
    </row>
    <row r="68" spans="2:7" ht="15.75" thickBot="1" x14ac:dyDescent="0.3">
      <c r="B68" s="2" t="s">
        <v>71</v>
      </c>
      <c r="C68" s="108"/>
      <c r="D68" s="108"/>
      <c r="E68" s="108"/>
      <c r="F68" s="109"/>
      <c r="G68" s="105"/>
    </row>
    <row r="69" spans="2:7" ht="15.75" thickBot="1" x14ac:dyDescent="0.3">
      <c r="B69" s="3"/>
      <c r="C69" s="106"/>
      <c r="D69" s="106"/>
      <c r="E69" s="106"/>
      <c r="F69" s="106"/>
      <c r="G69" s="105"/>
    </row>
    <row r="70" spans="2:7" ht="15.75" thickBot="1" x14ac:dyDescent="0.3">
      <c r="B70" s="110" t="s">
        <v>72</v>
      </c>
      <c r="C70" s="111"/>
      <c r="D70" s="112"/>
      <c r="E70" s="113"/>
      <c r="F70" s="113"/>
      <c r="G70" s="105"/>
    </row>
    <row r="71" spans="2:7" x14ac:dyDescent="0.25">
      <c r="B71" s="114" t="s">
        <v>53</v>
      </c>
      <c r="C71" s="115" t="s">
        <v>73</v>
      </c>
      <c r="D71" s="116" t="s">
        <v>74</v>
      </c>
      <c r="E71" s="113"/>
      <c r="F71" s="113"/>
      <c r="G71" s="105"/>
    </row>
    <row r="72" spans="2:7" x14ac:dyDescent="0.25">
      <c r="B72" s="117" t="s">
        <v>75</v>
      </c>
      <c r="C72" s="118">
        <f>+G23</f>
        <v>8220000</v>
      </c>
      <c r="D72" s="119">
        <f>(C72/C78)</f>
        <v>0.17052522463112027</v>
      </c>
      <c r="E72" s="113"/>
      <c r="F72" s="113"/>
      <c r="G72" s="105"/>
    </row>
    <row r="73" spans="2:7" x14ac:dyDescent="0.25">
      <c r="B73" s="117" t="s">
        <v>76</v>
      </c>
      <c r="C73" s="118">
        <v>0</v>
      </c>
      <c r="D73" s="119">
        <f t="shared" ref="D73" si="0">(C73/C77)</f>
        <v>0</v>
      </c>
      <c r="E73" s="113"/>
      <c r="F73" s="113"/>
      <c r="G73" s="105"/>
    </row>
    <row r="74" spans="2:7" x14ac:dyDescent="0.25">
      <c r="B74" s="117" t="s">
        <v>77</v>
      </c>
      <c r="C74" s="118">
        <f>+G33</f>
        <v>0</v>
      </c>
      <c r="D74" s="119">
        <f>(C74/C78)</f>
        <v>0</v>
      </c>
      <c r="E74" s="113"/>
      <c r="F74" s="113"/>
      <c r="G74" s="105"/>
    </row>
    <row r="75" spans="2:7" x14ac:dyDescent="0.25">
      <c r="B75" s="117" t="s">
        <v>40</v>
      </c>
      <c r="C75" s="118">
        <f>+G42</f>
        <v>36067423</v>
      </c>
      <c r="D75" s="119">
        <f>(C75/C78)</f>
        <v>0.74822450230421333</v>
      </c>
      <c r="E75" s="113"/>
      <c r="F75" s="113"/>
      <c r="G75" s="105"/>
    </row>
    <row r="76" spans="2:7" x14ac:dyDescent="0.25">
      <c r="B76" s="117" t="s">
        <v>78</v>
      </c>
      <c r="C76" s="120">
        <f>+G49</f>
        <v>1621160</v>
      </c>
      <c r="D76" s="119">
        <f>(C76/C78)</f>
        <v>3.3631225445618848E-2</v>
      </c>
      <c r="E76" s="121"/>
      <c r="F76" s="121"/>
      <c r="G76" s="105"/>
    </row>
    <row r="77" spans="2:7" x14ac:dyDescent="0.25">
      <c r="B77" s="117" t="s">
        <v>79</v>
      </c>
      <c r="C77" s="120">
        <f>+G52</f>
        <v>2295429.15</v>
      </c>
      <c r="D77" s="119">
        <f>(C77/C78)</f>
        <v>4.7619047619047616E-2</v>
      </c>
      <c r="E77" s="121"/>
      <c r="F77" s="121"/>
      <c r="G77" s="105"/>
    </row>
    <row r="78" spans="2:7" ht="15.75" thickBot="1" x14ac:dyDescent="0.3">
      <c r="B78" s="122" t="s">
        <v>80</v>
      </c>
      <c r="C78" s="123">
        <f>SUM(C72:C77)</f>
        <v>48204012.149999999</v>
      </c>
      <c r="D78" s="124">
        <f>SUM(D72:D77)</f>
        <v>1</v>
      </c>
      <c r="E78" s="121"/>
      <c r="F78" s="121"/>
      <c r="G78" s="105"/>
    </row>
    <row r="79" spans="2:7" x14ac:dyDescent="0.25">
      <c r="B79" s="125"/>
      <c r="C79" s="99"/>
      <c r="D79" s="99"/>
      <c r="E79" s="99"/>
      <c r="F79" s="99"/>
      <c r="G79" s="105"/>
    </row>
    <row r="80" spans="2:7" x14ac:dyDescent="0.25">
      <c r="B80" s="101"/>
      <c r="C80" s="99"/>
      <c r="D80" s="99"/>
      <c r="E80" s="99"/>
      <c r="F80" s="99"/>
      <c r="G80" s="105"/>
    </row>
    <row r="81" spans="2:7" ht="15.75" thickBot="1" x14ac:dyDescent="0.3">
      <c r="B81" s="126"/>
      <c r="C81" s="125"/>
      <c r="D81" s="125"/>
      <c r="E81" s="125"/>
      <c r="F81" s="121"/>
      <c r="G81" s="105"/>
    </row>
    <row r="82" spans="2:7" ht="15.75" thickBot="1" x14ac:dyDescent="0.3">
      <c r="B82" s="127"/>
      <c r="C82" s="128" t="s">
        <v>81</v>
      </c>
      <c r="D82" s="129"/>
      <c r="E82" s="130"/>
      <c r="F82" s="131"/>
      <c r="G82" s="132"/>
    </row>
    <row r="83" spans="2:7" ht="15.75" thickBot="1" x14ac:dyDescent="0.3">
      <c r="B83" s="133" t="s">
        <v>82</v>
      </c>
      <c r="C83" s="134">
        <f>+E83*(1-0.3)</f>
        <v>6272</v>
      </c>
      <c r="D83" s="134">
        <f>+E83*(1-0.2)</f>
        <v>7168</v>
      </c>
      <c r="E83" s="135">
        <f>+G9</f>
        <v>8960</v>
      </c>
      <c r="F83" s="131"/>
      <c r="G83" s="132"/>
    </row>
    <row r="84" spans="2:7" ht="15.75" thickBot="1" x14ac:dyDescent="0.3">
      <c r="B84" s="122" t="s">
        <v>83</v>
      </c>
      <c r="C84" s="123">
        <f>(G53/C83)</f>
        <v>7685.5886718749998</v>
      </c>
      <c r="D84" s="123">
        <f>(G53/D83)</f>
        <v>6724.8900878906252</v>
      </c>
      <c r="E84" s="136">
        <f>(G53/E83)</f>
        <v>5379.9120703125</v>
      </c>
      <c r="F84" s="106"/>
      <c r="G84" s="106"/>
    </row>
    <row r="85" spans="2:7" x14ac:dyDescent="0.25">
      <c r="B85" s="137" t="s">
        <v>84</v>
      </c>
      <c r="C85" s="125"/>
      <c r="D85" s="125"/>
      <c r="E85" s="125"/>
      <c r="F85" s="125"/>
      <c r="G85" s="125"/>
    </row>
    <row r="86" spans="2:7" x14ac:dyDescent="0.25">
      <c r="D86" s="138"/>
      <c r="E86" s="138"/>
    </row>
  </sheetData>
  <mergeCells count="7">
    <mergeCell ref="E15:F15"/>
    <mergeCell ref="B17:G17"/>
    <mergeCell ref="E9:F9"/>
    <mergeCell ref="E10:F10"/>
    <mergeCell ref="E11:F11"/>
    <mergeCell ref="E13:F13"/>
    <mergeCell ref="E14: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Producción de Huevos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 Maturana Augusto Aliro</dc:creator>
  <cp:lastModifiedBy>Rioseco Ventura Victor Manuel</cp:lastModifiedBy>
  <dcterms:created xsi:type="dcterms:W3CDTF">2023-01-18T14:44:18Z</dcterms:created>
  <dcterms:modified xsi:type="dcterms:W3CDTF">2023-04-27T20:03:30Z</dcterms:modified>
</cp:coreProperties>
</file>