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veliza\OneDrive - INDAP\Escritorio\INDAP Área Coelemu\2023\CRÉDITOS\FICHAS TÉCNICAS 2023\"/>
    </mc:Choice>
  </mc:AlternateContent>
  <bookViews>
    <workbookView xWindow="0" yWindow="0" windowWidth="20490" windowHeight="7155"/>
  </bookViews>
  <sheets>
    <sheet name="huev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31" i="1"/>
  <c r="G32" i="1"/>
  <c r="G29" i="1"/>
  <c r="G37" i="1" l="1"/>
  <c r="G12" i="1"/>
  <c r="C63" i="1" l="1"/>
  <c r="D60" i="1" s="1"/>
  <c r="G38" i="1"/>
  <c r="G23" i="1"/>
  <c r="G22" i="1"/>
  <c r="G21" i="1"/>
  <c r="G43" i="1"/>
  <c r="D57" i="1" l="1"/>
  <c r="D61" i="1"/>
  <c r="D62" i="1"/>
  <c r="G24" i="1"/>
  <c r="G40" i="1" s="1"/>
  <c r="D59" i="1"/>
  <c r="G33" i="1"/>
  <c r="G41" i="1" l="1"/>
  <c r="G42" i="1" s="1"/>
  <c r="D68" i="1" s="1"/>
  <c r="D63" i="1"/>
  <c r="G44" i="1" l="1"/>
  <c r="C68" i="1"/>
  <c r="E68" i="1"/>
</calcChain>
</file>

<file path=xl/sharedStrings.xml><?xml version="1.0" encoding="utf-8"?>
<sst xmlns="http://schemas.openxmlformats.org/spreadsheetml/2006/main" count="100" uniqueCount="83">
  <si>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</si>
  <si>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</si>
  <si>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</si>
  <si>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</si>
  <si>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</si>
  <si>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</si>
  <si>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</si>
  <si>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</si>
  <si>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</si>
  <si>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</si>
  <si>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</si>
  <si>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</si>
  <si>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</si>
  <si>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</si>
  <si>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</si>
  <si>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</si>
  <si>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</si>
  <si>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</si>
  <si>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</si>
  <si>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</si>
  <si>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</si>
  <si>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</si>
  <si>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</si>
  <si>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</si>
  <si>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</si>
  <si>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</si>
  <si>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</si>
  <si>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</si>
  <si>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</si>
  <si>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</si>
  <si>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</si>
  <si>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</si>
  <si>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</si>
  <si>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</si>
  <si>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</si>
  <si>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</si>
  <si>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</si>
  <si>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</si>
  <si>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</si>
  <si>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</si>
  <si>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</si>
  <si>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</si>
  <si>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</si>
  <si>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</si>
  <si>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</si>
  <si>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</si>
  <si>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</si>
  <si>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</si>
  <si>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</si>
  <si>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</si>
  <si>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</si>
  <si>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GALLINAS</t>
  </si>
  <si>
    <t>ARAUCANAS</t>
  </si>
  <si>
    <t>BAJO</t>
  </si>
  <si>
    <t>ÑUBLE</t>
  </si>
  <si>
    <t>COELEMU</t>
  </si>
  <si>
    <t>CONSUMO INTERNO PREDIO Y VECINOS</t>
  </si>
  <si>
    <t>AGOSTO A FEBRERO</t>
  </si>
  <si>
    <t>Manejo sanitario</t>
  </si>
  <si>
    <t>Ma-Jun-Oct</t>
  </si>
  <si>
    <t>Limpieza y mantención gallinero</t>
  </si>
  <si>
    <t>Anual</t>
  </si>
  <si>
    <t>Veterinario</t>
  </si>
  <si>
    <t>Abril-Agost-Nov</t>
  </si>
  <si>
    <t>Ivermectina</t>
  </si>
  <si>
    <t>0,5 Lt</t>
  </si>
  <si>
    <t>Sulmet</t>
  </si>
  <si>
    <t xml:space="preserve">100 gr </t>
  </si>
  <si>
    <t>Ma- Sept</t>
  </si>
  <si>
    <t>Conchuela</t>
  </si>
  <si>
    <t>50 Kg</t>
  </si>
  <si>
    <t>Alimentación gallinas</t>
  </si>
  <si>
    <t>40 Kg</t>
  </si>
  <si>
    <t>Costos de embalaje</t>
  </si>
  <si>
    <t>1 u.</t>
  </si>
  <si>
    <t>RENDIMIENTO (producción huevo/plantel)</t>
  </si>
  <si>
    <t>Rendimiento (prod huevo/plantel)</t>
  </si>
  <si>
    <t>Costo unitario ($/unidad) (*)</t>
  </si>
  <si>
    <t>PRECIO ESPERADO ($/huevo)</t>
  </si>
  <si>
    <t>n/a</t>
  </si>
  <si>
    <t>ESCENARIOS COSTO UNITARIO  ($/unidad)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</si>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</sst>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_ ;\-#,##0\ 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/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2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vertical="center" wrapText="1"/>
    </xf>
    <xf numFmtId="0" fontId="5" fillId="10" borderId="5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/>
    <xf numFmtId="3" fontId="5" fillId="10" borderId="56" xfId="0" applyNumberFormat="1" applyFont="1" applyFill="1" applyBorder="1" applyAlignment="1">
      <alignment horizontal="right" vertical="center"/>
    </xf>
    <xf numFmtId="0" fontId="5" fillId="10" borderId="56" xfId="0" applyFont="1" applyFill="1" applyBorder="1" applyAlignment="1">
      <alignment horizontal="right" vertical="center"/>
    </xf>
    <xf numFmtId="17" fontId="5" fillId="10" borderId="56" xfId="0" applyNumberFormat="1" applyFont="1" applyFill="1" applyBorder="1" applyAlignment="1">
      <alignment horizontal="right" vertical="center"/>
    </xf>
    <xf numFmtId="0" fontId="6" fillId="10" borderId="56" xfId="0" applyFont="1" applyFill="1" applyBorder="1" applyAlignment="1">
      <alignment horizontal="right" vertical="center"/>
    </xf>
    <xf numFmtId="17" fontId="5" fillId="0" borderId="56" xfId="0" applyNumberFormat="1" applyFont="1" applyBorder="1" applyAlignment="1">
      <alignment horizontal="right" vertical="center"/>
    </xf>
    <xf numFmtId="0" fontId="5" fillId="0" borderId="56" xfId="0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0" fontId="8" fillId="0" borderId="56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center"/>
    </xf>
    <xf numFmtId="166" fontId="8" fillId="0" borderId="56" xfId="0" applyNumberFormat="1" applyFont="1" applyBorder="1"/>
    <xf numFmtId="0" fontId="8" fillId="0" borderId="56" xfId="0" applyFont="1" applyFill="1" applyBorder="1"/>
    <xf numFmtId="3" fontId="1" fillId="2" borderId="12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4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left"/>
    </xf>
    <xf numFmtId="0" fontId="5" fillId="0" borderId="56" xfId="0" applyFont="1" applyBorder="1" applyAlignment="1">
      <alignment horizontal="center"/>
    </xf>
    <xf numFmtId="3" fontId="5" fillId="0" borderId="56" xfId="0" applyNumberFormat="1" applyFont="1" applyBorder="1"/>
    <xf numFmtId="0" fontId="5" fillId="0" borderId="56" xfId="0" applyFont="1" applyFill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center"/>
    </xf>
    <xf numFmtId="49" fontId="4" fillId="3" borderId="13" xfId="0" applyNumberFormat="1" applyFont="1" applyFill="1" applyBorder="1" applyAlignment="1">
      <alignment horizontal="center" vertical="center"/>
    </xf>
    <xf numFmtId="0" fontId="5" fillId="0" borderId="56" xfId="0" applyFont="1" applyBorder="1" applyAlignment="1">
      <alignment vertical="center"/>
    </xf>
    <xf numFmtId="0" fontId="5" fillId="0" borderId="56" xfId="0" applyFont="1" applyBorder="1" applyAlignment="1">
      <alignment horizontal="center" vertical="center"/>
    </xf>
    <xf numFmtId="3" fontId="5" fillId="0" borderId="56" xfId="0" applyNumberFormat="1" applyFont="1" applyBorder="1" applyAlignment="1">
      <alignment vertic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4" fillId="5" borderId="26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164" fontId="4" fillId="5" borderId="28" xfId="0" applyNumberFormat="1" applyFont="1" applyFill="1" applyBorder="1" applyAlignment="1">
      <alignment vertical="center"/>
    </xf>
    <xf numFmtId="49" fontId="4" fillId="3" borderId="29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164" fontId="4" fillId="3" borderId="30" xfId="0" applyNumberFormat="1" applyFont="1" applyFill="1" applyBorder="1" applyAlignment="1">
      <alignment vertical="center"/>
    </xf>
    <xf numFmtId="49" fontId="4" fillId="5" borderId="29" xfId="0" applyNumberFormat="1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164" fontId="4" fillId="5" borderId="30" xfId="0" applyNumberFormat="1" applyFont="1" applyFill="1" applyBorder="1" applyAlignment="1">
      <alignment vertical="center"/>
    </xf>
    <xf numFmtId="49" fontId="4" fillId="5" borderId="31" xfId="0" applyNumberFormat="1" applyFont="1" applyFill="1" applyBorder="1" applyAlignment="1">
      <alignment vertical="center"/>
    </xf>
    <xf numFmtId="0" fontId="4" fillId="5" borderId="32" xfId="0" applyFont="1" applyFill="1" applyBorder="1" applyAlignment="1">
      <alignment vertical="center"/>
    </xf>
    <xf numFmtId="164" fontId="4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164" fontId="4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9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9" borderId="43" xfId="0" applyFont="1" applyFill="1" applyBorder="1" applyAlignment="1"/>
    <xf numFmtId="0" fontId="1" fillId="7" borderId="22" xfId="0" applyFont="1" applyFill="1" applyBorder="1" applyAlignment="1"/>
    <xf numFmtId="49" fontId="9" fillId="8" borderId="34" xfId="0" applyNumberFormat="1" applyFont="1" applyFill="1" applyBorder="1" applyAlignment="1">
      <alignment vertical="center"/>
    </xf>
    <xf numFmtId="49" fontId="9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 applyAlignment="1"/>
    <xf numFmtId="49" fontId="9" fillId="2" borderId="36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0" fontId="9" fillId="2" borderId="6" xfId="0" applyNumberFormat="1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vertical="center"/>
    </xf>
    <xf numFmtId="0" fontId="4" fillId="7" borderId="22" xfId="0" applyFont="1" applyFill="1" applyBorder="1" applyAlignment="1">
      <alignment vertical="center"/>
    </xf>
    <xf numFmtId="49" fontId="9" fillId="8" borderId="38" xfId="0" applyNumberFormat="1" applyFont="1" applyFill="1" applyBorder="1" applyAlignment="1">
      <alignment vertical="center"/>
    </xf>
    <xf numFmtId="165" fontId="9" fillId="8" borderId="39" xfId="0" applyNumberFormat="1" applyFont="1" applyFill="1" applyBorder="1" applyAlignment="1">
      <alignment vertical="center"/>
    </xf>
    <xf numFmtId="9" fontId="9" fillId="8" borderId="40" xfId="0" applyNumberFormat="1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49" fontId="11" fillId="9" borderId="22" xfId="0" applyNumberFormat="1" applyFont="1" applyFill="1" applyBorder="1" applyAlignment="1">
      <alignment vertical="center"/>
    </xf>
    <xf numFmtId="0" fontId="4" fillId="9" borderId="22" xfId="0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0" fontId="4" fillId="7" borderId="21" xfId="0" applyFont="1" applyFill="1" applyBorder="1" applyAlignment="1">
      <alignment vertical="center"/>
    </xf>
    <xf numFmtId="49" fontId="9" fillId="8" borderId="53" xfId="0" applyNumberFormat="1" applyFont="1" applyFill="1" applyBorder="1" applyAlignment="1">
      <alignment vertical="center"/>
    </xf>
    <xf numFmtId="0" fontId="9" fillId="8" borderId="54" xfId="0" applyNumberFormat="1" applyFont="1" applyFill="1" applyBorder="1" applyAlignment="1">
      <alignment vertical="center"/>
    </xf>
    <xf numFmtId="0" fontId="9" fillId="8" borderId="55" xfId="0" applyNumberFormat="1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9" fillId="2" borderId="22" xfId="0" applyNumberFormat="1" applyFont="1" applyFill="1" applyBorder="1" applyAlignment="1">
      <alignment vertical="center"/>
    </xf>
    <xf numFmtId="165" fontId="9" fillId="8" borderId="40" xfId="0" applyNumberFormat="1" applyFont="1" applyFill="1" applyBorder="1" applyAlignment="1">
      <alignment vertical="center"/>
    </xf>
    <xf numFmtId="49" fontId="11" fillId="9" borderId="41" xfId="0" applyNumberFormat="1" applyFont="1" applyFill="1" applyBorder="1" applyAlignment="1">
      <alignment vertical="center"/>
    </xf>
    <xf numFmtId="0" fontId="9" fillId="9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/>
    <xf numFmtId="0" fontId="2" fillId="4" borderId="6" xfId="0" applyFont="1" applyFill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209550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9"/>
  <sheetViews>
    <sheetView showGridLines="0" tabSelected="1" workbookViewId="0">
      <selection activeCell="K23" sqref="K2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20.5703125" style="1" customWidth="1"/>
    <col min="7" max="7" width="16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20" t="s">
        <v>0</v>
      </c>
      <c r="C9" s="21" t="s">
        <v>51</v>
      </c>
      <c r="D9" s="22"/>
      <c r="E9" s="127" t="s">
        <v>75</v>
      </c>
      <c r="F9" s="128"/>
      <c r="G9" s="23">
        <v>6500</v>
      </c>
    </row>
    <row r="10" spans="1:7" ht="38.25" customHeight="1" x14ac:dyDescent="0.25">
      <c r="A10" s="5"/>
      <c r="B10" s="6" t="s">
        <v>1</v>
      </c>
      <c r="C10" s="24" t="s">
        <v>52</v>
      </c>
      <c r="D10" s="22"/>
      <c r="E10" s="125" t="s">
        <v>2</v>
      </c>
      <c r="F10" s="126"/>
      <c r="G10" s="25">
        <v>45165</v>
      </c>
    </row>
    <row r="11" spans="1:7" ht="18" customHeight="1" x14ac:dyDescent="0.25">
      <c r="A11" s="5"/>
      <c r="B11" s="6" t="s">
        <v>3</v>
      </c>
      <c r="C11" s="24" t="s">
        <v>53</v>
      </c>
      <c r="D11" s="22"/>
      <c r="E11" s="125" t="s">
        <v>78</v>
      </c>
      <c r="F11" s="126"/>
      <c r="G11" s="23">
        <v>250</v>
      </c>
    </row>
    <row r="12" spans="1:7" ht="11.25" customHeight="1" x14ac:dyDescent="0.25">
      <c r="A12" s="5"/>
      <c r="B12" s="6" t="s">
        <v>4</v>
      </c>
      <c r="C12" s="24" t="s">
        <v>54</v>
      </c>
      <c r="D12" s="22"/>
      <c r="E12" s="17" t="s">
        <v>5</v>
      </c>
      <c r="F12" s="18"/>
      <c r="G12" s="23">
        <f>G9*G11</f>
        <v>1625000</v>
      </c>
    </row>
    <row r="13" spans="1:7" ht="23.25" customHeight="1" x14ac:dyDescent="0.25">
      <c r="A13" s="5"/>
      <c r="B13" s="6" t="s">
        <v>6</v>
      </c>
      <c r="C13" s="26" t="s">
        <v>55</v>
      </c>
      <c r="D13" s="22"/>
      <c r="E13" s="125" t="s">
        <v>7</v>
      </c>
      <c r="F13" s="126"/>
      <c r="G13" s="21" t="s">
        <v>56</v>
      </c>
    </row>
    <row r="14" spans="1:7" ht="13.5" customHeight="1" x14ac:dyDescent="0.25">
      <c r="A14" s="5"/>
      <c r="B14" s="6" t="s">
        <v>8</v>
      </c>
      <c r="C14" s="21" t="s">
        <v>55</v>
      </c>
      <c r="D14" s="22"/>
      <c r="E14" s="125" t="s">
        <v>9</v>
      </c>
      <c r="F14" s="126"/>
      <c r="G14" s="25" t="s">
        <v>57</v>
      </c>
    </row>
    <row r="15" spans="1:7" ht="25.5" customHeight="1" x14ac:dyDescent="0.25">
      <c r="A15" s="5"/>
      <c r="B15" s="6" t="s">
        <v>10</v>
      </c>
      <c r="C15" s="27">
        <v>44983</v>
      </c>
      <c r="D15" s="22"/>
      <c r="E15" s="129" t="s">
        <v>11</v>
      </c>
      <c r="F15" s="130"/>
      <c r="G15" s="28" t="s">
        <v>79</v>
      </c>
    </row>
    <row r="16" spans="1:7" ht="12" customHeight="1" x14ac:dyDescent="0.25">
      <c r="A16" s="2"/>
      <c r="B16" s="29"/>
      <c r="C16" s="30"/>
      <c r="D16" s="31"/>
      <c r="E16" s="32"/>
      <c r="F16" s="32"/>
      <c r="G16" s="33"/>
    </row>
    <row r="17" spans="1:11" ht="12" customHeight="1" x14ac:dyDescent="0.25">
      <c r="A17" s="8"/>
      <c r="B17" s="131" t="s">
        <v>12</v>
      </c>
      <c r="C17" s="132"/>
      <c r="D17" s="132"/>
      <c r="E17" s="132"/>
      <c r="F17" s="132"/>
      <c r="G17" s="132"/>
    </row>
    <row r="18" spans="1:11" ht="12" customHeight="1" x14ac:dyDescent="0.25">
      <c r="A18" s="2"/>
      <c r="B18" s="34"/>
      <c r="C18" s="35"/>
      <c r="D18" s="35"/>
      <c r="E18" s="35"/>
      <c r="F18" s="36"/>
      <c r="G18" s="36"/>
    </row>
    <row r="19" spans="1:11" ht="12" customHeight="1" x14ac:dyDescent="0.25">
      <c r="A19" s="5"/>
      <c r="B19" s="37" t="s">
        <v>13</v>
      </c>
      <c r="C19" s="38"/>
      <c r="D19" s="39"/>
      <c r="E19" s="39"/>
      <c r="F19" s="39"/>
      <c r="G19" s="39"/>
    </row>
    <row r="20" spans="1:11" ht="24" customHeight="1" x14ac:dyDescent="0.25">
      <c r="A20" s="8"/>
      <c r="B20" s="40" t="s">
        <v>14</v>
      </c>
      <c r="C20" s="40" t="s">
        <v>15</v>
      </c>
      <c r="D20" s="40" t="s">
        <v>16</v>
      </c>
      <c r="E20" s="40" t="s">
        <v>17</v>
      </c>
      <c r="F20" s="40" t="s">
        <v>18</v>
      </c>
      <c r="G20" s="40" t="s">
        <v>19</v>
      </c>
    </row>
    <row r="21" spans="1:11" ht="12.75" customHeight="1" x14ac:dyDescent="0.25">
      <c r="A21" s="8"/>
      <c r="B21" s="41" t="s">
        <v>58</v>
      </c>
      <c r="C21" s="42" t="s">
        <v>20</v>
      </c>
      <c r="D21" s="42">
        <v>2</v>
      </c>
      <c r="E21" s="42" t="s">
        <v>59</v>
      </c>
      <c r="F21" s="43">
        <v>25000</v>
      </c>
      <c r="G21" s="7">
        <f>(D21*F21)</f>
        <v>50000</v>
      </c>
    </row>
    <row r="22" spans="1:11" ht="25.5" customHeight="1" x14ac:dyDescent="0.25">
      <c r="A22" s="8"/>
      <c r="B22" s="41" t="s">
        <v>60</v>
      </c>
      <c r="C22" s="42" t="s">
        <v>20</v>
      </c>
      <c r="D22" s="42">
        <v>12</v>
      </c>
      <c r="E22" s="42" t="s">
        <v>61</v>
      </c>
      <c r="F22" s="43">
        <v>20000</v>
      </c>
      <c r="G22" s="7">
        <f>(D22*F22)</f>
        <v>240000</v>
      </c>
    </row>
    <row r="23" spans="1:11" ht="12.75" customHeight="1" x14ac:dyDescent="0.25">
      <c r="A23" s="8"/>
      <c r="B23" s="44" t="s">
        <v>62</v>
      </c>
      <c r="C23" s="42" t="s">
        <v>20</v>
      </c>
      <c r="D23" s="42">
        <v>2</v>
      </c>
      <c r="E23" s="42" t="s">
        <v>63</v>
      </c>
      <c r="F23" s="43">
        <v>35000</v>
      </c>
      <c r="G23" s="7">
        <f>(D23*F23)</f>
        <v>70000</v>
      </c>
    </row>
    <row r="24" spans="1:11" ht="12.75" customHeight="1" x14ac:dyDescent="0.25">
      <c r="A24" s="8"/>
      <c r="B24" s="9" t="s">
        <v>21</v>
      </c>
      <c r="C24" s="10"/>
      <c r="D24" s="10"/>
      <c r="E24" s="10"/>
      <c r="F24" s="11"/>
      <c r="G24" s="12">
        <f>SUM(G21:G23)</f>
        <v>360000</v>
      </c>
    </row>
    <row r="25" spans="1:11" ht="12" customHeight="1" x14ac:dyDescent="0.25">
      <c r="A25" s="2"/>
      <c r="B25" s="34"/>
      <c r="C25" s="36"/>
      <c r="D25" s="36"/>
      <c r="E25" s="36"/>
      <c r="F25" s="45"/>
      <c r="G25" s="45"/>
    </row>
    <row r="26" spans="1:11" ht="12" customHeight="1" x14ac:dyDescent="0.25">
      <c r="A26" s="2"/>
      <c r="B26" s="46"/>
      <c r="C26" s="47"/>
      <c r="D26" s="47"/>
      <c r="E26" s="47"/>
      <c r="F26" s="48"/>
      <c r="G26" s="48"/>
    </row>
    <row r="27" spans="1:11" ht="12" customHeight="1" x14ac:dyDescent="0.25">
      <c r="A27" s="5"/>
      <c r="B27" s="49" t="s">
        <v>22</v>
      </c>
      <c r="C27" s="50"/>
      <c r="D27" s="51"/>
      <c r="E27" s="51"/>
      <c r="F27" s="52"/>
      <c r="G27" s="52"/>
    </row>
    <row r="28" spans="1:11" ht="24" customHeight="1" x14ac:dyDescent="0.25">
      <c r="A28" s="5"/>
      <c r="B28" s="53" t="s">
        <v>23</v>
      </c>
      <c r="C28" s="53" t="s">
        <v>24</v>
      </c>
      <c r="D28" s="53" t="s">
        <v>25</v>
      </c>
      <c r="E28" s="53" t="s">
        <v>17</v>
      </c>
      <c r="F28" s="53" t="s">
        <v>18</v>
      </c>
      <c r="G28" s="53" t="s">
        <v>19</v>
      </c>
      <c r="K28" s="16"/>
    </row>
    <row r="29" spans="1:11" ht="12.75" customHeight="1" x14ac:dyDescent="0.25">
      <c r="A29" s="8"/>
      <c r="B29" s="54" t="s">
        <v>64</v>
      </c>
      <c r="C29" s="42" t="s">
        <v>65</v>
      </c>
      <c r="D29" s="55">
        <v>1</v>
      </c>
      <c r="E29" s="42" t="s">
        <v>59</v>
      </c>
      <c r="F29" s="56">
        <v>27000</v>
      </c>
      <c r="G29" s="13">
        <f>(D29*F29)*1.19</f>
        <v>32130</v>
      </c>
      <c r="K29" s="16"/>
    </row>
    <row r="30" spans="1:11" ht="12.75" customHeight="1" x14ac:dyDescent="0.25">
      <c r="A30" s="8"/>
      <c r="B30" s="54" t="s">
        <v>66</v>
      </c>
      <c r="C30" s="42" t="s">
        <v>67</v>
      </c>
      <c r="D30" s="55">
        <v>2</v>
      </c>
      <c r="E30" s="42" t="s">
        <v>68</v>
      </c>
      <c r="F30" s="56">
        <v>11500</v>
      </c>
      <c r="G30" s="13">
        <f t="shared" ref="G30:G32" si="0">(D30*F30)*1.19</f>
        <v>27370</v>
      </c>
    </row>
    <row r="31" spans="1:11" ht="12.75" customHeight="1" x14ac:dyDescent="0.25">
      <c r="A31" s="8"/>
      <c r="B31" s="57" t="s">
        <v>69</v>
      </c>
      <c r="C31" s="42" t="s">
        <v>70</v>
      </c>
      <c r="D31" s="55">
        <v>1</v>
      </c>
      <c r="E31" s="42" t="s">
        <v>61</v>
      </c>
      <c r="F31" s="56">
        <v>5000</v>
      </c>
      <c r="G31" s="13">
        <f t="shared" si="0"/>
        <v>5950</v>
      </c>
    </row>
    <row r="32" spans="1:11" ht="12.75" customHeight="1" x14ac:dyDescent="0.25">
      <c r="A32" s="8"/>
      <c r="B32" s="57" t="s">
        <v>71</v>
      </c>
      <c r="C32" s="42" t="s">
        <v>72</v>
      </c>
      <c r="D32" s="55">
        <v>30</v>
      </c>
      <c r="E32" s="42" t="s">
        <v>61</v>
      </c>
      <c r="F32" s="56">
        <v>18900</v>
      </c>
      <c r="G32" s="13">
        <f t="shared" si="0"/>
        <v>674730</v>
      </c>
    </row>
    <row r="33" spans="1:7" ht="13.5" customHeight="1" x14ac:dyDescent="0.25">
      <c r="A33" s="5"/>
      <c r="B33" s="58" t="s">
        <v>26</v>
      </c>
      <c r="C33" s="59"/>
      <c r="D33" s="59"/>
      <c r="E33" s="59"/>
      <c r="F33" s="60"/>
      <c r="G33" s="61">
        <f>SUM(G29:G32)</f>
        <v>740180</v>
      </c>
    </row>
    <row r="34" spans="1:7" ht="12" customHeight="1" x14ac:dyDescent="0.25">
      <c r="A34" s="2"/>
      <c r="B34" s="46"/>
      <c r="C34" s="47"/>
      <c r="D34" s="47"/>
      <c r="E34" s="62"/>
      <c r="F34" s="48"/>
      <c r="G34" s="48"/>
    </row>
    <row r="35" spans="1:7" ht="12" customHeight="1" x14ac:dyDescent="0.25">
      <c r="A35" s="5"/>
      <c r="B35" s="49" t="s">
        <v>27</v>
      </c>
      <c r="C35" s="50"/>
      <c r="D35" s="51"/>
      <c r="E35" s="51"/>
      <c r="F35" s="52"/>
      <c r="G35" s="52"/>
    </row>
    <row r="36" spans="1:7" ht="24" customHeight="1" x14ac:dyDescent="0.25">
      <c r="A36" s="5"/>
      <c r="B36" s="63" t="s">
        <v>28</v>
      </c>
      <c r="C36" s="53" t="s">
        <v>24</v>
      </c>
      <c r="D36" s="53" t="s">
        <v>25</v>
      </c>
      <c r="E36" s="63" t="s">
        <v>17</v>
      </c>
      <c r="F36" s="53" t="s">
        <v>18</v>
      </c>
      <c r="G36" s="63" t="s">
        <v>19</v>
      </c>
    </row>
    <row r="37" spans="1:7" ht="12.75" customHeight="1" x14ac:dyDescent="0.25">
      <c r="A37" s="8"/>
      <c r="B37" s="64" t="s">
        <v>73</v>
      </c>
      <c r="C37" s="65" t="s">
        <v>74</v>
      </c>
      <c r="D37" s="65">
        <v>1</v>
      </c>
      <c r="E37" s="65" t="s">
        <v>61</v>
      </c>
      <c r="F37" s="66">
        <v>190</v>
      </c>
      <c r="G37" s="66">
        <f>D37*F37</f>
        <v>190</v>
      </c>
    </row>
    <row r="38" spans="1:7" ht="13.5" customHeight="1" x14ac:dyDescent="0.25">
      <c r="A38" s="5"/>
      <c r="B38" s="67" t="s">
        <v>29</v>
      </c>
      <c r="C38" s="68"/>
      <c r="D38" s="68"/>
      <c r="E38" s="68"/>
      <c r="F38" s="69"/>
      <c r="G38" s="70">
        <f>SUM(G37)</f>
        <v>190</v>
      </c>
    </row>
    <row r="39" spans="1:7" ht="12" customHeight="1" x14ac:dyDescent="0.25">
      <c r="A39" s="2"/>
      <c r="B39" s="71"/>
      <c r="C39" s="71"/>
      <c r="D39" s="71"/>
      <c r="E39" s="71"/>
      <c r="F39" s="72"/>
      <c r="G39" s="72"/>
    </row>
    <row r="40" spans="1:7" ht="12" customHeight="1" x14ac:dyDescent="0.25">
      <c r="A40" s="15"/>
      <c r="B40" s="73" t="s">
        <v>30</v>
      </c>
      <c r="C40" s="74"/>
      <c r="D40" s="74"/>
      <c r="E40" s="74"/>
      <c r="F40" s="74"/>
      <c r="G40" s="75">
        <f>G24+G33+G38</f>
        <v>1100370</v>
      </c>
    </row>
    <row r="41" spans="1:7" ht="12" customHeight="1" x14ac:dyDescent="0.25">
      <c r="A41" s="15"/>
      <c r="B41" s="76" t="s">
        <v>31</v>
      </c>
      <c r="C41" s="77"/>
      <c r="D41" s="77"/>
      <c r="E41" s="77"/>
      <c r="F41" s="77"/>
      <c r="G41" s="78">
        <f>G40*0.05</f>
        <v>55018.5</v>
      </c>
    </row>
    <row r="42" spans="1:7" ht="12" customHeight="1" x14ac:dyDescent="0.25">
      <c r="A42" s="15"/>
      <c r="B42" s="79" t="s">
        <v>32</v>
      </c>
      <c r="C42" s="80"/>
      <c r="D42" s="80"/>
      <c r="E42" s="80"/>
      <c r="F42" s="80"/>
      <c r="G42" s="81">
        <f>G41+G40</f>
        <v>1155388.5</v>
      </c>
    </row>
    <row r="43" spans="1:7" ht="12" customHeight="1" x14ac:dyDescent="0.25">
      <c r="A43" s="15"/>
      <c r="B43" s="76" t="s">
        <v>33</v>
      </c>
      <c r="C43" s="77"/>
      <c r="D43" s="77"/>
      <c r="E43" s="77"/>
      <c r="F43" s="77"/>
      <c r="G43" s="78">
        <f>G12</f>
        <v>1625000</v>
      </c>
    </row>
    <row r="44" spans="1:7" ht="12" customHeight="1" x14ac:dyDescent="0.25">
      <c r="A44" s="15"/>
      <c r="B44" s="82" t="s">
        <v>34</v>
      </c>
      <c r="C44" s="83"/>
      <c r="D44" s="83"/>
      <c r="E44" s="83"/>
      <c r="F44" s="83"/>
      <c r="G44" s="84">
        <f>G43-G42</f>
        <v>469611.5</v>
      </c>
    </row>
    <row r="45" spans="1:7" ht="12" customHeight="1" x14ac:dyDescent="0.25">
      <c r="A45" s="15"/>
      <c r="B45" s="85" t="s">
        <v>81</v>
      </c>
      <c r="C45" s="86"/>
      <c r="D45" s="86"/>
      <c r="E45" s="86"/>
      <c r="F45" s="86"/>
      <c r="G45" s="87"/>
    </row>
    <row r="46" spans="1:7" ht="12.75" customHeight="1" thickBot="1" x14ac:dyDescent="0.3">
      <c r="A46" s="15"/>
      <c r="B46" s="88"/>
      <c r="C46" s="86"/>
      <c r="D46" s="86"/>
      <c r="E46" s="86"/>
      <c r="F46" s="86"/>
      <c r="G46" s="87"/>
    </row>
    <row r="47" spans="1:7" ht="12" customHeight="1" x14ac:dyDescent="0.25">
      <c r="A47" s="15"/>
      <c r="B47" s="89" t="s">
        <v>82</v>
      </c>
      <c r="C47" s="90"/>
      <c r="D47" s="90"/>
      <c r="E47" s="90"/>
      <c r="F47" s="91"/>
      <c r="G47" s="87"/>
    </row>
    <row r="48" spans="1:7" ht="12" customHeight="1" x14ac:dyDescent="0.25">
      <c r="A48" s="15"/>
      <c r="B48" s="92" t="s">
        <v>35</v>
      </c>
      <c r="C48" s="93"/>
      <c r="D48" s="93"/>
      <c r="E48" s="93"/>
      <c r="F48" s="94"/>
      <c r="G48" s="87"/>
    </row>
    <row r="49" spans="1:7" ht="12" customHeight="1" x14ac:dyDescent="0.25">
      <c r="A49" s="15"/>
      <c r="B49" s="92" t="s">
        <v>36</v>
      </c>
      <c r="C49" s="93"/>
      <c r="D49" s="93"/>
      <c r="E49" s="93"/>
      <c r="F49" s="94"/>
      <c r="G49" s="87"/>
    </row>
    <row r="50" spans="1:7" ht="12" customHeight="1" x14ac:dyDescent="0.25">
      <c r="A50" s="15"/>
      <c r="B50" s="92" t="s">
        <v>37</v>
      </c>
      <c r="C50" s="93"/>
      <c r="D50" s="93"/>
      <c r="E50" s="93"/>
      <c r="F50" s="94"/>
      <c r="G50" s="87"/>
    </row>
    <row r="51" spans="1:7" ht="12" customHeight="1" x14ac:dyDescent="0.25">
      <c r="A51" s="15"/>
      <c r="B51" s="92" t="s">
        <v>38</v>
      </c>
      <c r="C51" s="93"/>
      <c r="D51" s="93"/>
      <c r="E51" s="93"/>
      <c r="F51" s="94"/>
      <c r="G51" s="87"/>
    </row>
    <row r="52" spans="1:7" ht="12" customHeight="1" x14ac:dyDescent="0.25">
      <c r="A52" s="15"/>
      <c r="B52" s="92" t="s">
        <v>39</v>
      </c>
      <c r="C52" s="93"/>
      <c r="D52" s="93"/>
      <c r="E52" s="93"/>
      <c r="F52" s="94"/>
      <c r="G52" s="87"/>
    </row>
    <row r="53" spans="1:7" ht="12.75" customHeight="1" thickBot="1" x14ac:dyDescent="0.3">
      <c r="A53" s="15"/>
      <c r="B53" s="95" t="s">
        <v>40</v>
      </c>
      <c r="C53" s="96"/>
      <c r="D53" s="96"/>
      <c r="E53" s="96"/>
      <c r="F53" s="97"/>
      <c r="G53" s="87"/>
    </row>
    <row r="54" spans="1:7" ht="12.75" customHeight="1" x14ac:dyDescent="0.25">
      <c r="A54" s="15"/>
      <c r="B54" s="88"/>
      <c r="C54" s="93"/>
      <c r="D54" s="93"/>
      <c r="E54" s="93"/>
      <c r="F54" s="93"/>
      <c r="G54" s="87"/>
    </row>
    <row r="55" spans="1:7" ht="15" customHeight="1" thickBot="1" x14ac:dyDescent="0.3">
      <c r="A55" s="15"/>
      <c r="B55" s="123" t="s">
        <v>41</v>
      </c>
      <c r="C55" s="124"/>
      <c r="D55" s="98"/>
      <c r="E55" s="99"/>
      <c r="F55" s="99"/>
      <c r="G55" s="87"/>
    </row>
    <row r="56" spans="1:7" ht="12" customHeight="1" x14ac:dyDescent="0.25">
      <c r="A56" s="15"/>
      <c r="B56" s="100" t="s">
        <v>28</v>
      </c>
      <c r="C56" s="101" t="s">
        <v>42</v>
      </c>
      <c r="D56" s="102" t="s">
        <v>43</v>
      </c>
      <c r="E56" s="99"/>
      <c r="F56" s="99"/>
      <c r="G56" s="87"/>
    </row>
    <row r="57" spans="1:7" ht="12" customHeight="1" x14ac:dyDescent="0.25">
      <c r="A57" s="15"/>
      <c r="B57" s="103" t="s">
        <v>44</v>
      </c>
      <c r="C57" s="104">
        <v>150000</v>
      </c>
      <c r="D57" s="105">
        <f>(C57/C63)</f>
        <v>0.11418766514391071</v>
      </c>
      <c r="E57" s="99"/>
      <c r="F57" s="99"/>
      <c r="G57" s="87"/>
    </row>
    <row r="58" spans="1:7" ht="12" customHeight="1" x14ac:dyDescent="0.25">
      <c r="A58" s="15"/>
      <c r="B58" s="103" t="s">
        <v>45</v>
      </c>
      <c r="C58" s="106">
        <v>0</v>
      </c>
      <c r="D58" s="105">
        <v>0</v>
      </c>
      <c r="E58" s="99"/>
      <c r="F58" s="99"/>
      <c r="G58" s="87"/>
    </row>
    <row r="59" spans="1:7" ht="12" customHeight="1" x14ac:dyDescent="0.25">
      <c r="A59" s="15"/>
      <c r="B59" s="103" t="s">
        <v>46</v>
      </c>
      <c r="C59" s="104">
        <v>356100</v>
      </c>
      <c r="D59" s="105">
        <f>(C59/C63)</f>
        <v>0.27108151705164402</v>
      </c>
      <c r="E59" s="99"/>
      <c r="F59" s="99"/>
      <c r="G59" s="87"/>
    </row>
    <row r="60" spans="1:7" ht="12" customHeight="1" x14ac:dyDescent="0.25">
      <c r="A60" s="15"/>
      <c r="B60" s="103" t="s">
        <v>23</v>
      </c>
      <c r="C60" s="104">
        <v>632473</v>
      </c>
      <c r="D60" s="105">
        <f>(C60/C63)</f>
        <v>0.48147076757709761</v>
      </c>
      <c r="E60" s="99"/>
      <c r="F60" s="99"/>
      <c r="G60" s="87"/>
    </row>
    <row r="61" spans="1:7" ht="12" customHeight="1" x14ac:dyDescent="0.25">
      <c r="A61" s="15"/>
      <c r="B61" s="103" t="s">
        <v>47</v>
      </c>
      <c r="C61" s="107">
        <v>112500</v>
      </c>
      <c r="D61" s="105">
        <f>(C61/C63)</f>
        <v>8.5640748857933033E-2</v>
      </c>
      <c r="E61" s="108"/>
      <c r="F61" s="108"/>
      <c r="G61" s="87"/>
    </row>
    <row r="62" spans="1:7" ht="12" customHeight="1" x14ac:dyDescent="0.25">
      <c r="A62" s="15"/>
      <c r="B62" s="103" t="s">
        <v>48</v>
      </c>
      <c r="C62" s="107">
        <v>62554</v>
      </c>
      <c r="D62" s="105">
        <f>(C62/C63)</f>
        <v>4.7619301369414606E-2</v>
      </c>
      <c r="E62" s="108"/>
      <c r="F62" s="108"/>
      <c r="G62" s="87"/>
    </row>
    <row r="63" spans="1:7" ht="12.75" customHeight="1" thickBot="1" x14ac:dyDescent="0.3">
      <c r="A63" s="15"/>
      <c r="B63" s="109" t="s">
        <v>49</v>
      </c>
      <c r="C63" s="110">
        <f>SUM(C57:C62)</f>
        <v>1313627</v>
      </c>
      <c r="D63" s="111">
        <f>SUM(D57:D62)</f>
        <v>1</v>
      </c>
      <c r="E63" s="108"/>
      <c r="F63" s="108"/>
      <c r="G63" s="87"/>
    </row>
    <row r="64" spans="1:7" ht="12" customHeight="1" x14ac:dyDescent="0.25">
      <c r="A64" s="15"/>
      <c r="B64" s="88"/>
      <c r="C64" s="86"/>
      <c r="D64" s="86"/>
      <c r="E64" s="86"/>
      <c r="F64" s="86"/>
      <c r="G64" s="87"/>
    </row>
    <row r="65" spans="1:7" ht="12.75" customHeight="1" x14ac:dyDescent="0.25">
      <c r="A65" s="15"/>
      <c r="B65" s="19"/>
      <c r="C65" s="86"/>
      <c r="D65" s="86"/>
      <c r="E65" s="86"/>
      <c r="F65" s="86"/>
      <c r="G65" s="87"/>
    </row>
    <row r="66" spans="1:7" ht="12" customHeight="1" thickBot="1" x14ac:dyDescent="0.3">
      <c r="A66" s="14"/>
      <c r="B66" s="112"/>
      <c r="C66" s="113" t="s">
        <v>80</v>
      </c>
      <c r="D66" s="114"/>
      <c r="E66" s="115"/>
      <c r="F66" s="116"/>
      <c r="G66" s="87"/>
    </row>
    <row r="67" spans="1:7" ht="12" customHeight="1" x14ac:dyDescent="0.25">
      <c r="A67" s="15"/>
      <c r="B67" s="117" t="s">
        <v>76</v>
      </c>
      <c r="C67" s="118">
        <v>6500</v>
      </c>
      <c r="D67" s="118">
        <v>150</v>
      </c>
      <c r="E67" s="119">
        <v>160</v>
      </c>
      <c r="F67" s="120"/>
      <c r="G67" s="121"/>
    </row>
    <row r="68" spans="1:7" ht="12.75" customHeight="1" thickBot="1" x14ac:dyDescent="0.3">
      <c r="A68" s="15"/>
      <c r="B68" s="109" t="s">
        <v>77</v>
      </c>
      <c r="C68" s="110">
        <f>(G42/C67)</f>
        <v>177.75207692307691</v>
      </c>
      <c r="D68" s="110">
        <f>(G42/D67)</f>
        <v>7702.59</v>
      </c>
      <c r="E68" s="122">
        <f>(G42/E67)</f>
        <v>7221.1781250000004</v>
      </c>
      <c r="F68" s="120"/>
      <c r="G68" s="121"/>
    </row>
    <row r="69" spans="1:7" ht="15.6" customHeight="1" x14ac:dyDescent="0.25">
      <c r="A69" s="15"/>
      <c r="B69" s="85" t="s">
        <v>50</v>
      </c>
      <c r="C69" s="93"/>
      <c r="D69" s="93"/>
      <c r="E69" s="93"/>
      <c r="F69" s="93"/>
      <c r="G69" s="93"/>
    </row>
  </sheetData>
  <mergeCells count="8">
    <mergeCell ref="B55:C5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huevo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Veliz Alarcon Pablo Andres</cp:lastModifiedBy>
  <dcterms:created xsi:type="dcterms:W3CDTF">2020-11-27T12:49:26Z</dcterms:created>
  <dcterms:modified xsi:type="dcterms:W3CDTF">2023-03-14T19:22:47Z</dcterms:modified>
</cp:coreProperties>
</file>