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38" i="1"/>
  <c r="G46" i="1" l="1"/>
  <c r="G12" i="1"/>
  <c r="G29" i="1" l="1"/>
  <c r="C67" i="1" s="1"/>
  <c r="G47" i="1"/>
  <c r="C70" i="1" s="1"/>
  <c r="G23" i="1"/>
  <c r="G22" i="1"/>
  <c r="G21" i="1"/>
  <c r="G52" i="1"/>
  <c r="G24" i="1" l="1"/>
  <c r="G42" i="1"/>
  <c r="C69" i="1" s="1"/>
  <c r="G34" i="1"/>
  <c r="C68" i="1" s="1"/>
  <c r="G49" i="1" l="1"/>
  <c r="G50" i="1" s="1"/>
  <c r="C66" i="1"/>
  <c r="G51" i="1" l="1"/>
  <c r="D77" i="1" s="1"/>
  <c r="C71" i="1"/>
  <c r="C72" i="1" l="1"/>
  <c r="E77" i="1"/>
  <c r="C77" i="1"/>
  <c r="G53" i="1"/>
  <c r="D69" i="1" l="1"/>
  <c r="D66" i="1"/>
  <c r="D68" i="1"/>
  <c r="D70" i="1"/>
  <c r="D71" i="1"/>
  <c r="D72" i="1" l="1"/>
</calcChain>
</file>

<file path=xl/sharedStrings.xml><?xml version="1.0" encoding="utf-8"?>
<sst xmlns="http://schemas.openxmlformats.org/spreadsheetml/2006/main" count="116" uniqueCount="88">
  <si>
    <t>RUBRO O CULTIVO</t>
  </si>
  <si>
    <t>RENDIMIENTO (huevos/plantel 70)</t>
  </si>
  <si>
    <t>VARIEDAD</t>
  </si>
  <si>
    <t>ARAUCANAS</t>
  </si>
  <si>
    <t>FECHA ESTIMADA  PRECIO VENTA</t>
  </si>
  <si>
    <t>NIVEL TECNOLÓGICO</t>
  </si>
  <si>
    <t>BAJO</t>
  </si>
  <si>
    <t>PRECIO ESPERADO ($/huevo)</t>
  </si>
  <si>
    <t>REGIÓN</t>
  </si>
  <si>
    <t>ÑUBLE</t>
  </si>
  <si>
    <t>INGRESO ESPERADO, con IVA ($)</t>
  </si>
  <si>
    <t>AGENCIA DE ÁREA</t>
  </si>
  <si>
    <t>QUIRIHUE</t>
  </si>
  <si>
    <t>DESTINO PRODUCCION</t>
  </si>
  <si>
    <t>CONSUMO INTERNO PREDIO Y VECINOS</t>
  </si>
  <si>
    <t>COMUNA/LOCALIDAD</t>
  </si>
  <si>
    <t xml:space="preserve">TODAS </t>
  </si>
  <si>
    <t>FECHA DE COSECHA</t>
  </si>
  <si>
    <t>FECHA PRECIO INSUMOS</t>
  </si>
  <si>
    <t>CONTINGENCIA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</si>
  <si>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</si>
  <si>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</si>
  <si>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</si>
  <si>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</si>
  <si>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</si>
  <si>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</si>
  <si>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</si>
  <si>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</si>
  <si>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</si>
  <si>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</si>
  <si>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Ma-Jun-Oct</t>
  </si>
  <si>
    <t>Limpieza y mantención gallinero</t>
  </si>
  <si>
    <t>Anual</t>
  </si>
  <si>
    <t>Veterinario</t>
  </si>
  <si>
    <t>Abril-Agost-Nov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</si>
  <si>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</si>
  <si>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</si>
  <si>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</si>
  <si>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</si>
  <si>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</si>
  <si>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</si>
  <si>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</si>
  <si>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</si>
  <si>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</si>
  <si>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</si>
  <si>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0,5 Lt</t>
  </si>
  <si>
    <t>Sulmet</t>
  </si>
  <si>
    <t xml:space="preserve">100 gr </t>
  </si>
  <si>
    <t>Ma- Sept</t>
  </si>
  <si>
    <t>Conchuela</t>
  </si>
  <si>
    <t>50 Kg</t>
  </si>
  <si>
    <t>Alimentación gallinas</t>
  </si>
  <si>
    <t>40 Kg</t>
  </si>
  <si>
    <t>Subtotal Insumos</t>
  </si>
  <si>
    <t>OTROS</t>
  </si>
  <si>
    <t>Item</t>
  </si>
  <si>
    <t>Costos de embalaje</t>
  </si>
  <si>
    <t>1 u.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</si>
  <si>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</si>
  <si>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</si>
  <si>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</si>
  <si>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</si>
  <si>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</si>
  <si>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</si>
  <si>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</si>
  <si>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</si>
  <si>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</si>
  <si>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</si>
  <si>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</si>
  <si>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</si>
  <si>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</si>
  <si>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</si>
  <si>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</si>
  <si>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</si>
  <si>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</si>
  <si>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</si>
  <si>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</si>
  <si>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</si>
  <si>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</si>
  <si>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</si>
  <si>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</si>
  <si>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($/huevo)</t>
  </si>
  <si>
    <t>Rendimiento (prod huevo/plantel)</t>
  </si>
  <si>
    <t>Costo unitario ($/unidad) (*)</t>
  </si>
  <si>
    <t>(*): Este valor representa el valor mìnimo de venta del producto</t>
  </si>
  <si>
    <t>AGOSTO -MARZO</t>
  </si>
  <si>
    <t xml:space="preserve">AGOSTO - MARZO </t>
  </si>
  <si>
    <t xml:space="preserve">GALLINAS/ PRODUCCION HUEVOS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</si>
</sst>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</font>
    <font>
      <b/>
      <sz val="7"/>
      <color theme="1"/>
      <name val="Calibri"/>
      <family val="2"/>
    </font>
    <font>
      <sz val="7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vertical="center" wrapText="1"/>
    </xf>
    <xf numFmtId="0" fontId="18" fillId="10" borderId="56" xfId="0" applyFont="1" applyFill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/>
    </xf>
    <xf numFmtId="17" fontId="18" fillId="0" borderId="56" xfId="0" applyNumberFormat="1" applyFont="1" applyBorder="1" applyAlignment="1">
      <alignment horizontal="right" vertical="center"/>
    </xf>
    <xf numFmtId="3" fontId="18" fillId="10" borderId="56" xfId="0" applyNumberFormat="1" applyFont="1" applyFill="1" applyBorder="1" applyAlignment="1">
      <alignment horizontal="right" vertical="center"/>
    </xf>
    <xf numFmtId="17" fontId="18" fillId="10" borderId="56" xfId="0" applyNumberFormat="1" applyFont="1" applyFill="1" applyBorder="1" applyAlignment="1">
      <alignment horizontal="right" vertical="center"/>
    </xf>
    <xf numFmtId="0" fontId="18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167" fontId="20" fillId="0" borderId="56" xfId="0" applyNumberFormat="1" applyFont="1" applyBorder="1"/>
    <xf numFmtId="0" fontId="20" fillId="0" borderId="56" xfId="0" applyFont="1" applyFill="1" applyBorder="1"/>
    <xf numFmtId="0" fontId="18" fillId="0" borderId="56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3" fontId="18" fillId="0" borderId="56" xfId="0" applyNumberFormat="1" applyFont="1" applyBorder="1"/>
    <xf numFmtId="0" fontId="18" fillId="0" borderId="56" xfId="0" applyFont="1" applyFill="1" applyBorder="1" applyAlignment="1">
      <alignment horizontal="left"/>
    </xf>
    <xf numFmtId="0" fontId="18" fillId="0" borderId="56" xfId="0" applyFont="1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/>
    <xf numFmtId="0" fontId="3" fillId="4" borderId="6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8" fillId="10" borderId="56" xfId="0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topLeftCell="A2" workbookViewId="0">
      <selection activeCell="K11" sqref="K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20.5703125" style="1" customWidth="1"/>
    <col min="7" max="7" width="16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8" customHeight="1" x14ac:dyDescent="0.25">
      <c r="A9" s="5"/>
      <c r="B9" s="6" t="s">
        <v>0</v>
      </c>
      <c r="C9" s="153" t="s">
        <v>87</v>
      </c>
      <c r="D9" s="7"/>
      <c r="E9" s="147" t="s">
        <v>1</v>
      </c>
      <c r="F9" s="148"/>
      <c r="G9" s="125">
        <v>12000</v>
      </c>
    </row>
    <row r="10" spans="1:7" ht="38.25" customHeight="1" x14ac:dyDescent="0.25">
      <c r="A10" s="5"/>
      <c r="B10" s="8" t="s">
        <v>2</v>
      </c>
      <c r="C10" s="122" t="s">
        <v>3</v>
      </c>
      <c r="D10" s="9"/>
      <c r="E10" s="145" t="s">
        <v>4</v>
      </c>
      <c r="F10" s="146"/>
      <c r="G10" s="126" t="s">
        <v>85</v>
      </c>
    </row>
    <row r="11" spans="1:7" ht="18" customHeight="1" x14ac:dyDescent="0.25">
      <c r="A11" s="5"/>
      <c r="B11" s="8" t="s">
        <v>5</v>
      </c>
      <c r="C11" s="122" t="s">
        <v>6</v>
      </c>
      <c r="D11" s="9"/>
      <c r="E11" s="145" t="s">
        <v>7</v>
      </c>
      <c r="F11" s="146"/>
      <c r="G11" s="125">
        <v>300</v>
      </c>
    </row>
    <row r="12" spans="1:7" ht="11.25" customHeight="1" x14ac:dyDescent="0.25">
      <c r="A12" s="5"/>
      <c r="B12" s="8" t="s">
        <v>8</v>
      </c>
      <c r="C12" s="122" t="s">
        <v>9</v>
      </c>
      <c r="D12" s="9"/>
      <c r="E12" s="12" t="s">
        <v>10</v>
      </c>
      <c r="F12" s="13"/>
      <c r="G12" s="125">
        <f>G9*G11</f>
        <v>3600000</v>
      </c>
    </row>
    <row r="13" spans="1:7" ht="23.25" customHeight="1" x14ac:dyDescent="0.25">
      <c r="A13" s="5"/>
      <c r="B13" s="8" t="s">
        <v>11</v>
      </c>
      <c r="C13" s="123" t="s">
        <v>12</v>
      </c>
      <c r="D13" s="9"/>
      <c r="E13" s="145" t="s">
        <v>13</v>
      </c>
      <c r="F13" s="146"/>
      <c r="G13" s="121" t="s">
        <v>14</v>
      </c>
    </row>
    <row r="14" spans="1:7" ht="13.5" customHeight="1" x14ac:dyDescent="0.25">
      <c r="A14" s="5"/>
      <c r="B14" s="8" t="s">
        <v>15</v>
      </c>
      <c r="C14" s="121" t="s">
        <v>16</v>
      </c>
      <c r="D14" s="9"/>
      <c r="E14" s="145" t="s">
        <v>17</v>
      </c>
      <c r="F14" s="146"/>
      <c r="G14" s="126" t="s">
        <v>86</v>
      </c>
    </row>
    <row r="15" spans="1:7" ht="25.5" customHeight="1" x14ac:dyDescent="0.25">
      <c r="A15" s="5"/>
      <c r="B15" s="8" t="s">
        <v>18</v>
      </c>
      <c r="C15" s="124">
        <v>44986</v>
      </c>
      <c r="D15" s="9"/>
      <c r="E15" s="149" t="s">
        <v>19</v>
      </c>
      <c r="F15" s="150"/>
      <c r="G15" s="127"/>
    </row>
    <row r="16" spans="1:7" ht="12" customHeight="1" x14ac:dyDescent="0.25">
      <c r="A16" s="2"/>
      <c r="B16" s="15"/>
      <c r="C16" s="16"/>
      <c r="D16" s="17"/>
      <c r="E16" s="18"/>
      <c r="F16" s="18"/>
      <c r="G16" s="19"/>
    </row>
    <row r="17" spans="1:7" ht="12" customHeight="1" x14ac:dyDescent="0.25">
      <c r="A17" s="20"/>
      <c r="B17" s="151" t="s">
        <v>20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21"/>
      <c r="C18" s="22"/>
      <c r="D18" s="22"/>
      <c r="E18" s="22"/>
      <c r="F18" s="23"/>
      <c r="G18" s="23"/>
    </row>
    <row r="19" spans="1:7" ht="12" customHeight="1" x14ac:dyDescent="0.25">
      <c r="A19" s="5"/>
      <c r="B19" s="24" t="s">
        <v>21</v>
      </c>
      <c r="C19" s="25"/>
      <c r="D19" s="26"/>
      <c r="E19" s="26"/>
      <c r="F19" s="26"/>
      <c r="G19" s="26"/>
    </row>
    <row r="20" spans="1:7" ht="24" customHeight="1" x14ac:dyDescent="0.25">
      <c r="A20" s="20"/>
      <c r="B20" s="27" t="s">
        <v>22</v>
      </c>
      <c r="C20" s="27" t="s">
        <v>23</v>
      </c>
      <c r="D20" s="27" t="s">
        <v>24</v>
      </c>
      <c r="E20" s="27" t="s">
        <v>25</v>
      </c>
      <c r="F20" s="27" t="s">
        <v>26</v>
      </c>
      <c r="G20" s="27" t="s">
        <v>27</v>
      </c>
    </row>
    <row r="21" spans="1:7" ht="12.75" customHeight="1" x14ac:dyDescent="0.25">
      <c r="A21" s="20"/>
      <c r="B21" s="128" t="s">
        <v>28</v>
      </c>
      <c r="C21" s="129" t="s">
        <v>29</v>
      </c>
      <c r="D21" s="129">
        <v>2</v>
      </c>
      <c r="E21" s="129" t="s">
        <v>30</v>
      </c>
      <c r="F21" s="130">
        <v>25000</v>
      </c>
      <c r="G21" s="14">
        <f>(D21*F21)</f>
        <v>50000</v>
      </c>
    </row>
    <row r="22" spans="1:7" ht="25.5" customHeight="1" x14ac:dyDescent="0.25">
      <c r="A22" s="20"/>
      <c r="B22" s="128" t="s">
        <v>31</v>
      </c>
      <c r="C22" s="129" t="s">
        <v>29</v>
      </c>
      <c r="D22" s="129">
        <v>12</v>
      </c>
      <c r="E22" s="129" t="s">
        <v>32</v>
      </c>
      <c r="F22" s="130">
        <v>25000</v>
      </c>
      <c r="G22" s="14">
        <f>(D22*F22)</f>
        <v>300000</v>
      </c>
    </row>
    <row r="23" spans="1:7" ht="12.75" customHeight="1" x14ac:dyDescent="0.25">
      <c r="A23" s="20"/>
      <c r="B23" s="131" t="s">
        <v>33</v>
      </c>
      <c r="C23" s="129" t="s">
        <v>29</v>
      </c>
      <c r="D23" s="129">
        <v>2</v>
      </c>
      <c r="E23" s="129" t="s">
        <v>34</v>
      </c>
      <c r="F23" s="130">
        <v>25000</v>
      </c>
      <c r="G23" s="14">
        <f>(D23*F23)</f>
        <v>50000</v>
      </c>
    </row>
    <row r="24" spans="1:7" ht="12.75" customHeight="1" x14ac:dyDescent="0.25">
      <c r="A24" s="20"/>
      <c r="B24" s="30" t="s">
        <v>35</v>
      </c>
      <c r="C24" s="31"/>
      <c r="D24" s="31"/>
      <c r="E24" s="31"/>
      <c r="F24" s="32"/>
      <c r="G24" s="33">
        <f>SUM(G21:G23)</f>
        <v>400000</v>
      </c>
    </row>
    <row r="25" spans="1:7" ht="12" customHeight="1" x14ac:dyDescent="0.25">
      <c r="A25" s="2"/>
      <c r="B25" s="21"/>
      <c r="C25" s="23"/>
      <c r="D25" s="23"/>
      <c r="E25" s="23"/>
      <c r="F25" s="34"/>
      <c r="G25" s="34"/>
    </row>
    <row r="26" spans="1:7" ht="12" customHeight="1" x14ac:dyDescent="0.25">
      <c r="A26" s="5"/>
      <c r="B26" s="35" t="s">
        <v>36</v>
      </c>
      <c r="C26" s="36"/>
      <c r="D26" s="37"/>
      <c r="E26" s="37"/>
      <c r="F26" s="38"/>
      <c r="G26" s="38"/>
    </row>
    <row r="27" spans="1:7" ht="24" customHeight="1" x14ac:dyDescent="0.25">
      <c r="A27" s="5"/>
      <c r="B27" s="39" t="s">
        <v>22</v>
      </c>
      <c r="C27" s="40" t="s">
        <v>23</v>
      </c>
      <c r="D27" s="40" t="s">
        <v>24</v>
      </c>
      <c r="E27" s="39" t="s">
        <v>25</v>
      </c>
      <c r="F27" s="40" t="s">
        <v>26</v>
      </c>
      <c r="G27" s="39" t="s">
        <v>27</v>
      </c>
    </row>
    <row r="28" spans="1:7" ht="12" customHeight="1" x14ac:dyDescent="0.25">
      <c r="A28" s="5"/>
      <c r="B28" s="41"/>
      <c r="C28" s="42"/>
      <c r="D28" s="42"/>
      <c r="E28" s="42"/>
      <c r="F28" s="119"/>
      <c r="G28" s="119"/>
    </row>
    <row r="29" spans="1:7" ht="12" customHeight="1" x14ac:dyDescent="0.25">
      <c r="A29" s="5"/>
      <c r="B29" s="43" t="s">
        <v>37</v>
      </c>
      <c r="C29" s="44"/>
      <c r="D29" s="44"/>
      <c r="E29" s="44"/>
      <c r="F29" s="45"/>
      <c r="G29" s="120">
        <f>SUM(G28)</f>
        <v>0</v>
      </c>
    </row>
    <row r="30" spans="1:7" ht="12" customHeight="1" x14ac:dyDescent="0.25">
      <c r="A30" s="2"/>
      <c r="B30" s="46"/>
      <c r="C30" s="47"/>
      <c r="D30" s="47"/>
      <c r="E30" s="47"/>
      <c r="F30" s="48"/>
      <c r="G30" s="48"/>
    </row>
    <row r="31" spans="1:7" ht="12" customHeight="1" x14ac:dyDescent="0.25">
      <c r="A31" s="5"/>
      <c r="B31" s="35" t="s">
        <v>38</v>
      </c>
      <c r="C31" s="36"/>
      <c r="D31" s="37"/>
      <c r="E31" s="37"/>
      <c r="F31" s="38"/>
      <c r="G31" s="38"/>
    </row>
    <row r="32" spans="1:7" ht="24" customHeight="1" x14ac:dyDescent="0.25">
      <c r="A32" s="5"/>
      <c r="B32" s="49" t="s">
        <v>22</v>
      </c>
      <c r="C32" s="49" t="s">
        <v>23</v>
      </c>
      <c r="D32" s="49" t="s">
        <v>24</v>
      </c>
      <c r="E32" s="49" t="s">
        <v>25</v>
      </c>
      <c r="F32" s="50" t="s">
        <v>26</v>
      </c>
      <c r="G32" s="49" t="s">
        <v>27</v>
      </c>
    </row>
    <row r="33" spans="1:11" ht="12.75" customHeight="1" x14ac:dyDescent="0.25">
      <c r="A33" s="20"/>
      <c r="B33" s="10"/>
      <c r="C33" s="28"/>
      <c r="D33" s="29"/>
      <c r="E33" s="11"/>
      <c r="F33" s="14"/>
      <c r="G33" s="14"/>
    </row>
    <row r="34" spans="1:11" ht="12.75" customHeight="1" x14ac:dyDescent="0.25">
      <c r="A34" s="5"/>
      <c r="B34" s="51" t="s">
        <v>39</v>
      </c>
      <c r="C34" s="52"/>
      <c r="D34" s="52"/>
      <c r="E34" s="52"/>
      <c r="F34" s="53"/>
      <c r="G34" s="54">
        <f>SUM(G33:G33)</f>
        <v>0</v>
      </c>
    </row>
    <row r="35" spans="1:11" ht="12" customHeight="1" x14ac:dyDescent="0.25">
      <c r="A35" s="2"/>
      <c r="B35" s="46"/>
      <c r="C35" s="47"/>
      <c r="D35" s="47"/>
      <c r="E35" s="47"/>
      <c r="F35" s="48"/>
      <c r="G35" s="48"/>
    </row>
    <row r="36" spans="1:11" ht="12" customHeight="1" x14ac:dyDescent="0.25">
      <c r="A36" s="5"/>
      <c r="B36" s="35" t="s">
        <v>40</v>
      </c>
      <c r="C36" s="36"/>
      <c r="D36" s="37"/>
      <c r="E36" s="37"/>
      <c r="F36" s="38"/>
      <c r="G36" s="38"/>
    </row>
    <row r="37" spans="1:11" ht="24" customHeight="1" x14ac:dyDescent="0.25">
      <c r="A37" s="5"/>
      <c r="B37" s="50" t="s">
        <v>41</v>
      </c>
      <c r="C37" s="50" t="s">
        <v>42</v>
      </c>
      <c r="D37" s="50" t="s">
        <v>43</v>
      </c>
      <c r="E37" s="50" t="s">
        <v>25</v>
      </c>
      <c r="F37" s="50" t="s">
        <v>26</v>
      </c>
      <c r="G37" s="50" t="s">
        <v>27</v>
      </c>
      <c r="K37" s="118"/>
    </row>
    <row r="38" spans="1:11" ht="12.75" customHeight="1" x14ac:dyDescent="0.25">
      <c r="A38" s="20"/>
      <c r="B38" s="132" t="s">
        <v>44</v>
      </c>
      <c r="C38" s="129" t="s">
        <v>45</v>
      </c>
      <c r="D38" s="133">
        <v>1</v>
      </c>
      <c r="E38" s="129" t="s">
        <v>30</v>
      </c>
      <c r="F38" s="134">
        <v>22500</v>
      </c>
      <c r="G38" s="55">
        <f>(D38*F38)*1.19</f>
        <v>26775</v>
      </c>
      <c r="K38" s="118"/>
    </row>
    <row r="39" spans="1:11" ht="12.75" customHeight="1" x14ac:dyDescent="0.25">
      <c r="A39" s="20"/>
      <c r="B39" s="132" t="s">
        <v>46</v>
      </c>
      <c r="C39" s="129" t="s">
        <v>47</v>
      </c>
      <c r="D39" s="133">
        <v>2</v>
      </c>
      <c r="E39" s="129" t="s">
        <v>48</v>
      </c>
      <c r="F39" s="134">
        <v>11500</v>
      </c>
      <c r="G39" s="55">
        <f t="shared" ref="G39:G41" si="0">(D39*F39)*1.19</f>
        <v>27370</v>
      </c>
    </row>
    <row r="40" spans="1:11" ht="12.75" customHeight="1" x14ac:dyDescent="0.25">
      <c r="A40" s="20"/>
      <c r="B40" s="135" t="s">
        <v>49</v>
      </c>
      <c r="C40" s="129" t="s">
        <v>50</v>
      </c>
      <c r="D40" s="133">
        <v>1</v>
      </c>
      <c r="E40" s="129" t="s">
        <v>32</v>
      </c>
      <c r="F40" s="134">
        <v>5000</v>
      </c>
      <c r="G40" s="55">
        <f t="shared" si="0"/>
        <v>5950</v>
      </c>
    </row>
    <row r="41" spans="1:11" ht="12.75" customHeight="1" x14ac:dyDescent="0.25">
      <c r="A41" s="20"/>
      <c r="B41" s="135" t="s">
        <v>51</v>
      </c>
      <c r="C41" s="129" t="s">
        <v>52</v>
      </c>
      <c r="D41" s="133">
        <v>30</v>
      </c>
      <c r="E41" s="129" t="s">
        <v>32</v>
      </c>
      <c r="F41" s="134">
        <v>18500</v>
      </c>
      <c r="G41" s="55">
        <f t="shared" si="0"/>
        <v>660450</v>
      </c>
    </row>
    <row r="42" spans="1:11" ht="13.5" customHeight="1" x14ac:dyDescent="0.25">
      <c r="A42" s="5"/>
      <c r="B42" s="56" t="s">
        <v>53</v>
      </c>
      <c r="C42" s="57"/>
      <c r="D42" s="57"/>
      <c r="E42" s="57"/>
      <c r="F42" s="58"/>
      <c r="G42" s="59">
        <f>SUM(G38:G41)</f>
        <v>720545</v>
      </c>
    </row>
    <row r="43" spans="1:11" ht="12" customHeight="1" x14ac:dyDescent="0.25">
      <c r="A43" s="2"/>
      <c r="B43" s="46"/>
      <c r="C43" s="47"/>
      <c r="D43" s="47"/>
      <c r="E43" s="60"/>
      <c r="F43" s="48"/>
      <c r="G43" s="48"/>
    </row>
    <row r="44" spans="1:11" ht="12" customHeight="1" x14ac:dyDescent="0.25">
      <c r="A44" s="5"/>
      <c r="B44" s="35" t="s">
        <v>54</v>
      </c>
      <c r="C44" s="36"/>
      <c r="D44" s="37"/>
      <c r="E44" s="37"/>
      <c r="F44" s="38"/>
      <c r="G44" s="38"/>
    </row>
    <row r="45" spans="1:11" ht="24" customHeight="1" x14ac:dyDescent="0.25">
      <c r="A45" s="5"/>
      <c r="B45" s="49" t="s">
        <v>55</v>
      </c>
      <c r="C45" s="50" t="s">
        <v>42</v>
      </c>
      <c r="D45" s="50" t="s">
        <v>43</v>
      </c>
      <c r="E45" s="49" t="s">
        <v>25</v>
      </c>
      <c r="F45" s="50" t="s">
        <v>26</v>
      </c>
      <c r="G45" s="49" t="s">
        <v>27</v>
      </c>
    </row>
    <row r="46" spans="1:11" ht="12.75" customHeight="1" x14ac:dyDescent="0.25">
      <c r="A46" s="20"/>
      <c r="B46" s="136" t="s">
        <v>56</v>
      </c>
      <c r="C46" s="137" t="s">
        <v>57</v>
      </c>
      <c r="D46" s="137">
        <v>400</v>
      </c>
      <c r="E46" s="137" t="s">
        <v>32</v>
      </c>
      <c r="F46" s="138">
        <v>220</v>
      </c>
      <c r="G46" s="138">
        <f>D46*F46</f>
        <v>88000</v>
      </c>
    </row>
    <row r="47" spans="1:11" ht="13.5" customHeight="1" x14ac:dyDescent="0.25">
      <c r="A47" s="5"/>
      <c r="B47" s="61" t="s">
        <v>58</v>
      </c>
      <c r="C47" s="62"/>
      <c r="D47" s="62"/>
      <c r="E47" s="62"/>
      <c r="F47" s="63"/>
      <c r="G47" s="64">
        <f>SUM(G46)</f>
        <v>88000</v>
      </c>
    </row>
    <row r="48" spans="1:11" ht="12" customHeight="1" x14ac:dyDescent="0.25">
      <c r="A48" s="2"/>
      <c r="B48" s="80"/>
      <c r="C48" s="80"/>
      <c r="D48" s="80"/>
      <c r="E48" s="80"/>
      <c r="F48" s="81"/>
      <c r="G48" s="81"/>
    </row>
    <row r="49" spans="1:7" ht="12" customHeight="1" x14ac:dyDescent="0.25">
      <c r="A49" s="77"/>
      <c r="B49" s="82" t="s">
        <v>59</v>
      </c>
      <c r="C49" s="83"/>
      <c r="D49" s="83"/>
      <c r="E49" s="83"/>
      <c r="F49" s="83"/>
      <c r="G49" s="84">
        <f>G24+G29+G34+G42+G47</f>
        <v>1208545</v>
      </c>
    </row>
    <row r="50" spans="1:7" ht="12" customHeight="1" x14ac:dyDescent="0.25">
      <c r="A50" s="77"/>
      <c r="B50" s="85" t="s">
        <v>60</v>
      </c>
      <c r="C50" s="66"/>
      <c r="D50" s="66"/>
      <c r="E50" s="66"/>
      <c r="F50" s="66"/>
      <c r="G50" s="86">
        <f>G49*0.05</f>
        <v>60427.25</v>
      </c>
    </row>
    <row r="51" spans="1:7" ht="12" customHeight="1" x14ac:dyDescent="0.25">
      <c r="A51" s="77"/>
      <c r="B51" s="87" t="s">
        <v>61</v>
      </c>
      <c r="C51" s="65"/>
      <c r="D51" s="65"/>
      <c r="E51" s="65"/>
      <c r="F51" s="65"/>
      <c r="G51" s="88">
        <f>G50+G49</f>
        <v>1268972.25</v>
      </c>
    </row>
    <row r="52" spans="1:7" ht="12" customHeight="1" x14ac:dyDescent="0.25">
      <c r="A52" s="77"/>
      <c r="B52" s="85" t="s">
        <v>62</v>
      </c>
      <c r="C52" s="66"/>
      <c r="D52" s="66"/>
      <c r="E52" s="66"/>
      <c r="F52" s="66"/>
      <c r="G52" s="86">
        <f>G12</f>
        <v>3600000</v>
      </c>
    </row>
    <row r="53" spans="1:7" ht="12" customHeight="1" x14ac:dyDescent="0.25">
      <c r="A53" s="77"/>
      <c r="B53" s="89" t="s">
        <v>63</v>
      </c>
      <c r="C53" s="90"/>
      <c r="D53" s="90"/>
      <c r="E53" s="90"/>
      <c r="F53" s="90"/>
      <c r="G53" s="91">
        <f>G52-G51</f>
        <v>2331027.75</v>
      </c>
    </row>
    <row r="54" spans="1:7" ht="12" customHeight="1" x14ac:dyDescent="0.25">
      <c r="A54" s="77"/>
      <c r="B54" s="78" t="s">
        <v>64</v>
      </c>
      <c r="C54" s="79"/>
      <c r="D54" s="79"/>
      <c r="E54" s="79"/>
      <c r="F54" s="79"/>
      <c r="G54" s="74"/>
    </row>
    <row r="55" spans="1:7" ht="12.75" customHeight="1" thickBot="1" x14ac:dyDescent="0.3">
      <c r="A55" s="77"/>
      <c r="B55" s="92"/>
      <c r="C55" s="79"/>
      <c r="D55" s="79"/>
      <c r="E55" s="79"/>
      <c r="F55" s="79"/>
      <c r="G55" s="74"/>
    </row>
    <row r="56" spans="1:7" ht="12" customHeight="1" x14ac:dyDescent="0.25">
      <c r="A56" s="77"/>
      <c r="B56" s="104" t="s">
        <v>65</v>
      </c>
      <c r="C56" s="105"/>
      <c r="D56" s="105"/>
      <c r="E56" s="105"/>
      <c r="F56" s="106"/>
      <c r="G56" s="74"/>
    </row>
    <row r="57" spans="1:7" ht="12" customHeight="1" x14ac:dyDescent="0.25">
      <c r="A57" s="77"/>
      <c r="B57" s="107" t="s">
        <v>66</v>
      </c>
      <c r="C57" s="76"/>
      <c r="D57" s="76"/>
      <c r="E57" s="76"/>
      <c r="F57" s="108"/>
      <c r="G57" s="74"/>
    </row>
    <row r="58" spans="1:7" ht="12" customHeight="1" x14ac:dyDescent="0.25">
      <c r="A58" s="77"/>
      <c r="B58" s="107" t="s">
        <v>67</v>
      </c>
      <c r="C58" s="76"/>
      <c r="D58" s="76"/>
      <c r="E58" s="76"/>
      <c r="F58" s="108"/>
      <c r="G58" s="74"/>
    </row>
    <row r="59" spans="1:7" ht="12" customHeight="1" x14ac:dyDescent="0.25">
      <c r="A59" s="77"/>
      <c r="B59" s="107" t="s">
        <v>68</v>
      </c>
      <c r="C59" s="76"/>
      <c r="D59" s="76"/>
      <c r="E59" s="76"/>
      <c r="F59" s="108"/>
      <c r="G59" s="74"/>
    </row>
    <row r="60" spans="1:7" ht="12" customHeight="1" x14ac:dyDescent="0.25">
      <c r="A60" s="77"/>
      <c r="B60" s="107" t="s">
        <v>69</v>
      </c>
      <c r="C60" s="76"/>
      <c r="D60" s="76"/>
      <c r="E60" s="76"/>
      <c r="F60" s="108"/>
      <c r="G60" s="74"/>
    </row>
    <row r="61" spans="1:7" ht="12" customHeight="1" x14ac:dyDescent="0.25">
      <c r="A61" s="77"/>
      <c r="B61" s="107" t="s">
        <v>70</v>
      </c>
      <c r="C61" s="76"/>
      <c r="D61" s="76"/>
      <c r="E61" s="76"/>
      <c r="F61" s="108"/>
      <c r="G61" s="74"/>
    </row>
    <row r="62" spans="1:7" ht="12.75" customHeight="1" thickBot="1" x14ac:dyDescent="0.3">
      <c r="A62" s="77"/>
      <c r="B62" s="109" t="s">
        <v>71</v>
      </c>
      <c r="C62" s="110"/>
      <c r="D62" s="110"/>
      <c r="E62" s="110"/>
      <c r="F62" s="111"/>
      <c r="G62" s="74"/>
    </row>
    <row r="63" spans="1:7" ht="12.75" customHeight="1" x14ac:dyDescent="0.25">
      <c r="A63" s="77"/>
      <c r="B63" s="102"/>
      <c r="C63" s="76"/>
      <c r="D63" s="76"/>
      <c r="E63" s="76"/>
      <c r="F63" s="76"/>
      <c r="G63" s="74"/>
    </row>
    <row r="64" spans="1:7" ht="15" customHeight="1" thickBot="1" x14ac:dyDescent="0.3">
      <c r="A64" s="77"/>
      <c r="B64" s="143" t="s">
        <v>72</v>
      </c>
      <c r="C64" s="144"/>
      <c r="D64" s="101"/>
      <c r="E64" s="68"/>
      <c r="F64" s="68"/>
      <c r="G64" s="74"/>
    </row>
    <row r="65" spans="1:7" ht="12" customHeight="1" x14ac:dyDescent="0.25">
      <c r="A65" s="77"/>
      <c r="B65" s="94" t="s">
        <v>55</v>
      </c>
      <c r="C65" s="69" t="s">
        <v>73</v>
      </c>
      <c r="D65" s="95" t="s">
        <v>74</v>
      </c>
      <c r="E65" s="68"/>
      <c r="F65" s="68"/>
      <c r="G65" s="74"/>
    </row>
    <row r="66" spans="1:7" ht="12" customHeight="1" x14ac:dyDescent="0.25">
      <c r="A66" s="77"/>
      <c r="B66" s="96" t="s">
        <v>75</v>
      </c>
      <c r="C66" s="70">
        <f>G24</f>
        <v>400000</v>
      </c>
      <c r="D66" s="97">
        <f>(C66/C72)</f>
        <v>0.31521571886225253</v>
      </c>
      <c r="E66" s="68"/>
      <c r="F66" s="68"/>
      <c r="G66" s="74"/>
    </row>
    <row r="67" spans="1:7" ht="12" customHeight="1" x14ac:dyDescent="0.25">
      <c r="A67" s="77"/>
      <c r="B67" s="96" t="s">
        <v>76</v>
      </c>
      <c r="C67" s="70">
        <f>G29</f>
        <v>0</v>
      </c>
      <c r="D67" s="97">
        <v>0</v>
      </c>
      <c r="E67" s="68"/>
      <c r="F67" s="68"/>
      <c r="G67" s="74"/>
    </row>
    <row r="68" spans="1:7" ht="12" customHeight="1" x14ac:dyDescent="0.25">
      <c r="A68" s="77"/>
      <c r="B68" s="96" t="s">
        <v>77</v>
      </c>
      <c r="C68" s="70">
        <f>G34</f>
        <v>0</v>
      </c>
      <c r="D68" s="97">
        <f>(C68/C72)</f>
        <v>0</v>
      </c>
      <c r="E68" s="68"/>
      <c r="F68" s="68"/>
      <c r="G68" s="74"/>
    </row>
    <row r="69" spans="1:7" ht="12" customHeight="1" x14ac:dyDescent="0.25">
      <c r="A69" s="77"/>
      <c r="B69" s="96" t="s">
        <v>41</v>
      </c>
      <c r="C69" s="70">
        <f>G42</f>
        <v>720545</v>
      </c>
      <c r="D69" s="97">
        <f>(C69/C72)</f>
        <v>0.56781777536900435</v>
      </c>
      <c r="E69" s="68"/>
      <c r="F69" s="68"/>
      <c r="G69" s="74"/>
    </row>
    <row r="70" spans="1:7" ht="12" customHeight="1" x14ac:dyDescent="0.25">
      <c r="A70" s="77"/>
      <c r="B70" s="96" t="s">
        <v>78</v>
      </c>
      <c r="C70" s="71">
        <f>G47</f>
        <v>88000</v>
      </c>
      <c r="D70" s="97">
        <f>(C70/C72)</f>
        <v>6.9347458149695548E-2</v>
      </c>
      <c r="E70" s="73"/>
      <c r="F70" s="73"/>
      <c r="G70" s="74"/>
    </row>
    <row r="71" spans="1:7" ht="12" customHeight="1" x14ac:dyDescent="0.25">
      <c r="A71" s="77"/>
      <c r="B71" s="96" t="s">
        <v>79</v>
      </c>
      <c r="C71" s="71">
        <f>G50</f>
        <v>60427.25</v>
      </c>
      <c r="D71" s="97">
        <f>(C71/C72)</f>
        <v>4.7619047619047616E-2</v>
      </c>
      <c r="E71" s="73"/>
      <c r="F71" s="73"/>
      <c r="G71" s="74"/>
    </row>
    <row r="72" spans="1:7" ht="12.75" customHeight="1" thickBot="1" x14ac:dyDescent="0.3">
      <c r="A72" s="77"/>
      <c r="B72" s="98" t="s">
        <v>80</v>
      </c>
      <c r="C72" s="99">
        <f>SUM(C66:C71)</f>
        <v>1268972.25</v>
      </c>
      <c r="D72" s="100">
        <f>SUM(D66:D71)</f>
        <v>1</v>
      </c>
      <c r="E72" s="73"/>
      <c r="F72" s="73"/>
      <c r="G72" s="74"/>
    </row>
    <row r="73" spans="1:7" ht="12" customHeight="1" x14ac:dyDescent="0.25">
      <c r="A73" s="77"/>
      <c r="B73" s="92"/>
      <c r="C73" s="79"/>
      <c r="D73" s="79"/>
      <c r="E73" s="79"/>
      <c r="F73" s="79"/>
      <c r="G73" s="74"/>
    </row>
    <row r="74" spans="1:7" ht="12.75" customHeight="1" x14ac:dyDescent="0.25">
      <c r="A74" s="77"/>
      <c r="B74" s="93"/>
      <c r="C74" s="79"/>
      <c r="D74" s="79"/>
      <c r="E74" s="79"/>
      <c r="F74" s="79"/>
      <c r="G74" s="74"/>
    </row>
    <row r="75" spans="1:7" ht="12" customHeight="1" thickBot="1" x14ac:dyDescent="0.3">
      <c r="A75" s="67"/>
      <c r="B75" s="113"/>
      <c r="C75" s="114" t="s">
        <v>81</v>
      </c>
      <c r="D75" s="115"/>
      <c r="E75" s="116"/>
      <c r="F75" s="72"/>
      <c r="G75" s="74"/>
    </row>
    <row r="76" spans="1:7" ht="12" customHeight="1" x14ac:dyDescent="0.25">
      <c r="A76" s="77"/>
      <c r="B76" s="117" t="s">
        <v>82</v>
      </c>
      <c r="C76" s="139">
        <v>11000</v>
      </c>
      <c r="D76" s="139">
        <v>12000</v>
      </c>
      <c r="E76" s="140">
        <v>13000</v>
      </c>
      <c r="F76" s="112"/>
      <c r="G76" s="75"/>
    </row>
    <row r="77" spans="1:7" ht="12.75" customHeight="1" thickBot="1" x14ac:dyDescent="0.3">
      <c r="A77" s="77"/>
      <c r="B77" s="98" t="s">
        <v>83</v>
      </c>
      <c r="C77" s="141">
        <f>(G51/C76)</f>
        <v>115.36111363636364</v>
      </c>
      <c r="D77" s="141">
        <f>(G51/D76)</f>
        <v>105.7476875</v>
      </c>
      <c r="E77" s="142">
        <f>(G51/E76)</f>
        <v>97.613249999999994</v>
      </c>
      <c r="F77" s="112"/>
      <c r="G77" s="75"/>
    </row>
    <row r="78" spans="1:7" ht="15.6" customHeight="1" x14ac:dyDescent="0.25">
      <c r="A78" s="77"/>
      <c r="B78" s="103" t="s">
        <v>84</v>
      </c>
      <c r="C78" s="76"/>
      <c r="D78" s="76"/>
      <c r="E78" s="76"/>
      <c r="F78" s="76"/>
      <c r="G78" s="76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huevo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2023-04-11T00:14:03Z</dcterms:modified>
  <cp:category/>
  <cp:contentStatus/>
</cp:coreProperties>
</file>