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70"/>
  </bookViews>
  <sheets>
    <sheet name="Humus de Lombriz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D75" i="1"/>
  <c r="G43" i="1" l="1"/>
  <c r="G44" i="1" s="1"/>
  <c r="G38" i="1"/>
  <c r="G39" i="1" s="1"/>
  <c r="G32" i="1"/>
  <c r="G33" i="1" s="1"/>
  <c r="G22" i="1"/>
  <c r="G21" i="1"/>
  <c r="G23" i="1" l="1"/>
  <c r="G12" i="1" l="1"/>
  <c r="C69" i="1" l="1"/>
  <c r="G49" i="1"/>
  <c r="C65" i="1" l="1"/>
  <c r="C68" i="1"/>
  <c r="C67" i="1"/>
  <c r="G46" i="1" l="1"/>
  <c r="G47" i="1" s="1"/>
  <c r="G48" i="1" l="1"/>
  <c r="C70" i="1"/>
  <c r="C71" i="1" s="1"/>
  <c r="D68" i="1" s="1"/>
  <c r="D76" i="1" l="1"/>
  <c r="C76" i="1"/>
  <c r="E76" i="1"/>
  <c r="G50" i="1"/>
  <c r="D70" i="1"/>
  <c r="D67" i="1"/>
  <c r="D69" i="1"/>
  <c r="D65" i="1"/>
  <c r="D71" i="1" l="1"/>
</calcChain>
</file>

<file path=xl/sharedStrings.xml><?xml version="1.0" encoding="utf-8"?>
<sst xmlns="http://schemas.openxmlformats.org/spreadsheetml/2006/main" count="111" uniqueCount="85">
  <si>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</si>
  <si>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</si>
  <si>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</si>
  <si>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</si>
  <si>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</si>
  <si>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</si>
  <si>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</si>
  <si>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</si>
  <si>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</si>
  <si>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</si>
  <si>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</si>
  <si>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</si>
  <si>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</si>
  <si>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</si>
  <si>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</si>
  <si>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</si>
  <si>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</si>
  <si>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</si>
  <si>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</si>
  <si>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</si>
  <si>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</si>
  <si>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</si>
  <si>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</si>
  <si>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</si>
  <si>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</si>
  <si>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</si>
  <si>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Septiembre-Octubre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</si>
  <si>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</si>
  <si>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</si>
  <si>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</si>
  <si>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</si>
  <si>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</si>
  <si>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</si>
  <si>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</si>
  <si>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</si>
  <si>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</si>
  <si>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</si>
  <si>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</si>
  <si>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</si>
  <si>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</si>
  <si>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</si>
  <si>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</si>
  <si>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</si>
  <si>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</si>
  <si>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</si>
  <si>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</si>
  <si>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</si>
  <si>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</si>
  <si>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</si>
  <si>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</si>
  <si>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</si>
  <si>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</si>
  <si>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</si>
  <si>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</si>
  <si>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</si>
  <si>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Septiembre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</si>
  <si>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</si>
  <si>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</si>
  <si>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</si>
  <si>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</si>
  <si>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HUMUS DE LOMBRIZ</t>
  </si>
  <si>
    <t>Eisenia foetida</t>
  </si>
  <si>
    <t>RENDIMIENTO ( Kg/25 m3)</t>
  </si>
  <si>
    <t>Estructura productiva dañada por sismos</t>
  </si>
  <si>
    <t>Enero-Agosto</t>
  </si>
  <si>
    <t>Lombrices</t>
  </si>
  <si>
    <t>Núcleos</t>
  </si>
  <si>
    <t>Enero</t>
  </si>
  <si>
    <t>MATERIAL GENÉTICO</t>
  </si>
  <si>
    <t>Kg (134 unidades /kg)</t>
  </si>
  <si>
    <t>6. El costo de la mano de obra No permanente o familiar, contratada por labores especificas.</t>
  </si>
  <si>
    <t>7. Unidad productiva equivalente a 25 metros cúbicos.</t>
  </si>
  <si>
    <t>8. Producción estimada de 15 Ton (25 m3 x 0.604 ton/m3).</t>
  </si>
  <si>
    <t>PRECIO ESPERADO ($/Kg.)</t>
  </si>
  <si>
    <t>Rendimiento (Kg/25 m3)</t>
  </si>
  <si>
    <t>Costo unitario ($/Kg) (*)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</si>
  <si>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</si>
  <si>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</si>
  <si>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</si>
  <si>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Preparación Alimento, Chipear, Regar, Mezclar y Aerear</t>
  </si>
  <si>
    <t>Envasado y Etiquetado</t>
  </si>
  <si>
    <t xml:space="preserve">Triturar Desechos </t>
  </si>
  <si>
    <t>Bolsas Plásticas capac. 3 kg</t>
  </si>
  <si>
    <t>COSTOS DIRECTOS DE PRODUCCIÓN POR 25 M3 (INCLUYE IVA)</t>
  </si>
  <si>
    <t>Venta en Predio y Ferias Libres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</si>
</sst>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0" fillId="0" borderId="18" xfId="0" applyNumberFormat="1" applyFont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0" fontId="7" fillId="0" borderId="38" xfId="0" applyFont="1" applyFill="1" applyBorder="1"/>
    <xf numFmtId="0" fontId="7" fillId="0" borderId="40" xfId="0" applyFont="1" applyFill="1" applyBorder="1"/>
    <xf numFmtId="0" fontId="2" fillId="2" borderId="18" xfId="0" applyFont="1" applyFill="1" applyBorder="1" applyAlignment="1">
      <alignment vertical="center"/>
    </xf>
    <xf numFmtId="49" fontId="6" fillId="2" borderId="18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10" xfId="0" applyNumberFormat="1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4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2" borderId="18" xfId="0" applyFont="1" applyFill="1" applyBorder="1" applyAlignment="1"/>
    <xf numFmtId="0" fontId="1" fillId="2" borderId="39" xfId="0" applyFont="1" applyFill="1" applyBorder="1" applyAlignment="1"/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0" fontId="1" fillId="9" borderId="48" xfId="0" applyFont="1" applyFill="1" applyBorder="1" applyAlignment="1"/>
    <xf numFmtId="0" fontId="1" fillId="7" borderId="18" xfId="0" applyFont="1" applyFill="1" applyBorder="1" applyAlignment="1"/>
    <xf numFmtId="49" fontId="4" fillId="8" borderId="28" xfId="0" applyNumberFormat="1" applyFont="1" applyFill="1" applyBorder="1" applyAlignment="1">
      <alignment vertical="center"/>
    </xf>
    <xf numFmtId="49" fontId="4" fillId="8" borderId="19" xfId="0" applyNumberFormat="1" applyFont="1" applyFill="1" applyBorder="1" applyAlignment="1">
      <alignment vertical="center"/>
    </xf>
    <xf numFmtId="49" fontId="1" fillId="8" borderId="29" xfId="0" applyNumberFormat="1" applyFont="1" applyFill="1" applyBorder="1" applyAlignment="1"/>
    <xf numFmtId="49" fontId="4" fillId="2" borderId="30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31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49" fontId="4" fillId="8" borderId="32" xfId="0" applyNumberFormat="1" applyFont="1" applyFill="1" applyBorder="1" applyAlignment="1">
      <alignment vertical="center"/>
    </xf>
    <xf numFmtId="165" fontId="4" fillId="8" borderId="33" xfId="0" applyNumberFormat="1" applyFont="1" applyFill="1" applyBorder="1" applyAlignment="1">
      <alignment vertical="center"/>
    </xf>
    <xf numFmtId="9" fontId="4" fillId="8" borderId="34" xfId="0" applyNumberFormat="1" applyFont="1" applyFill="1" applyBorder="1" applyAlignment="1">
      <alignment vertical="center"/>
    </xf>
    <xf numFmtId="0" fontId="8" fillId="9" borderId="35" xfId="0" applyFont="1" applyFill="1" applyBorder="1" applyAlignment="1">
      <alignment vertical="center"/>
    </xf>
    <xf numFmtId="49" fontId="3" fillId="9" borderId="36" xfId="0" applyNumberFormat="1" applyFont="1" applyFill="1" applyBorder="1" applyAlignment="1">
      <alignment vertical="center"/>
    </xf>
    <xf numFmtId="0" fontId="8" fillId="9" borderId="36" xfId="0" applyFont="1" applyFill="1" applyBorder="1" applyAlignment="1">
      <alignment vertical="center"/>
    </xf>
    <xf numFmtId="0" fontId="8" fillId="9" borderId="37" xfId="0" applyFont="1" applyFill="1" applyBorder="1" applyAlignment="1">
      <alignment vertical="center"/>
    </xf>
    <xf numFmtId="49" fontId="4" fillId="8" borderId="43" xfId="0" applyNumberFormat="1" applyFont="1" applyFill="1" applyBorder="1" applyAlignment="1">
      <alignment vertical="center"/>
    </xf>
    <xf numFmtId="3" fontId="4" fillId="8" borderId="44" xfId="0" applyNumberFormat="1" applyFont="1" applyFill="1" applyBorder="1" applyAlignment="1">
      <alignment vertical="center"/>
    </xf>
    <xf numFmtId="3" fontId="4" fillId="8" borderId="4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vertical="center"/>
    </xf>
    <xf numFmtId="165" fontId="4" fillId="8" borderId="34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3" fontId="1" fillId="2" borderId="49" xfId="0" applyNumberFormat="1" applyFont="1" applyFill="1" applyBorder="1" applyAlignment="1"/>
    <xf numFmtId="49" fontId="10" fillId="3" borderId="4" xfId="0" applyNumberFormat="1" applyFont="1" applyFill="1" applyBorder="1" applyAlignment="1">
      <alignment vertical="center" wrapText="1"/>
    </xf>
    <xf numFmtId="49" fontId="11" fillId="2" borderId="5" xfId="0" applyNumberFormat="1" applyFont="1" applyFill="1" applyBorder="1" applyAlignment="1">
      <alignment horizontal="right"/>
    </xf>
    <xf numFmtId="0" fontId="11" fillId="2" borderId="6" xfId="0" applyFont="1" applyFill="1" applyBorder="1" applyAlignment="1"/>
    <xf numFmtId="3" fontId="11" fillId="2" borderId="5" xfId="0" applyNumberFormat="1" applyFont="1" applyFill="1" applyBorder="1" applyAlignment="1">
      <alignment horizontal="right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49" fontId="10" fillId="5" borderId="20" xfId="0" applyNumberFormat="1" applyFont="1" applyFill="1" applyBorder="1" applyAlignment="1">
      <alignment vertical="center"/>
    </xf>
    <xf numFmtId="0" fontId="10" fillId="5" borderId="21" xfId="0" applyFont="1" applyFill="1" applyBorder="1" applyAlignment="1">
      <alignment vertical="center"/>
    </xf>
    <xf numFmtId="164" fontId="10" fillId="5" borderId="22" xfId="0" applyNumberFormat="1" applyFont="1" applyFill="1" applyBorder="1" applyAlignment="1">
      <alignment vertical="center"/>
    </xf>
    <xf numFmtId="49" fontId="10" fillId="3" borderId="23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4" fontId="10" fillId="3" borderId="24" xfId="0" applyNumberFormat="1" applyFont="1" applyFill="1" applyBorder="1" applyAlignment="1">
      <alignment vertical="center"/>
    </xf>
    <xf numFmtId="49" fontId="10" fillId="5" borderId="23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4" fontId="10" fillId="5" borderId="24" xfId="0" applyNumberFormat="1" applyFont="1" applyFill="1" applyBorder="1" applyAlignment="1">
      <alignment vertical="center"/>
    </xf>
    <xf numFmtId="49" fontId="10" fillId="5" borderId="25" xfId="0" applyNumberFormat="1" applyFont="1" applyFill="1" applyBorder="1" applyAlignment="1">
      <alignment vertical="center"/>
    </xf>
    <xf numFmtId="0" fontId="10" fillId="5" borderId="26" xfId="0" applyFont="1" applyFill="1" applyBorder="1" applyAlignment="1">
      <alignment vertical="center"/>
    </xf>
    <xf numFmtId="164" fontId="10" fillId="6" borderId="27" xfId="0" applyNumberFormat="1" applyFont="1" applyFill="1" applyBorder="1" applyAlignment="1">
      <alignment vertical="center"/>
    </xf>
    <xf numFmtId="49" fontId="3" fillId="9" borderId="46" xfId="0" applyNumberFormat="1" applyFont="1" applyFill="1" applyBorder="1" applyAlignment="1">
      <alignment vertical="center"/>
    </xf>
    <xf numFmtId="0" fontId="4" fillId="9" borderId="47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2" fillId="3" borderId="5" xfId="0" applyNumberFormat="1" applyFont="1" applyFill="1" applyBorder="1" applyAlignment="1">
      <alignment wrapText="1"/>
    </xf>
    <xf numFmtId="0" fontId="1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3" fillId="3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77"/>
  <sheetViews>
    <sheetView showGridLines="0" tabSelected="1" topLeftCell="A4" workbookViewId="0">
      <selection activeCell="G13" sqref="G13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6.72656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52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102" t="s">
        <v>0</v>
      </c>
      <c r="C9" s="103" t="s">
        <v>60</v>
      </c>
      <c r="D9" s="104"/>
      <c r="E9" s="129" t="s">
        <v>62</v>
      </c>
      <c r="F9" s="130"/>
      <c r="G9" s="105">
        <v>15000</v>
      </c>
    </row>
    <row r="10" spans="2:7" ht="38.25" customHeight="1" x14ac:dyDescent="0.35">
      <c r="B10" s="16" t="s">
        <v>1</v>
      </c>
      <c r="C10" s="17" t="s">
        <v>61</v>
      </c>
      <c r="D10" s="38"/>
      <c r="E10" s="127" t="s">
        <v>2</v>
      </c>
      <c r="F10" s="128"/>
      <c r="G10" s="18" t="s">
        <v>55</v>
      </c>
    </row>
    <row r="11" spans="2:7" ht="18" customHeight="1" x14ac:dyDescent="0.35">
      <c r="B11" s="16" t="s">
        <v>3</v>
      </c>
      <c r="C11" s="15" t="s">
        <v>4</v>
      </c>
      <c r="D11" s="38"/>
      <c r="E11" s="125" t="s">
        <v>73</v>
      </c>
      <c r="F11" s="126"/>
      <c r="G11" s="19">
        <v>500</v>
      </c>
    </row>
    <row r="12" spans="2:7" ht="11.25" customHeight="1" x14ac:dyDescent="0.35">
      <c r="B12" s="16" t="s">
        <v>5</v>
      </c>
      <c r="C12" s="15" t="s">
        <v>53</v>
      </c>
      <c r="D12" s="38"/>
      <c r="E12" s="20" t="s">
        <v>6</v>
      </c>
      <c r="F12" s="21"/>
      <c r="G12" s="22">
        <f>+G11*G9</f>
        <v>7500000</v>
      </c>
    </row>
    <row r="13" spans="2:7" ht="26" customHeight="1" x14ac:dyDescent="0.35">
      <c r="B13" s="16" t="s">
        <v>7</v>
      </c>
      <c r="C13" s="15" t="s">
        <v>54</v>
      </c>
      <c r="D13" s="38"/>
      <c r="E13" s="125" t="s">
        <v>8</v>
      </c>
      <c r="F13" s="126"/>
      <c r="G13" s="135" t="s">
        <v>84</v>
      </c>
    </row>
    <row r="14" spans="2:7" ht="13.5" customHeight="1" x14ac:dyDescent="0.35">
      <c r="B14" s="16" t="s">
        <v>9</v>
      </c>
      <c r="C14" s="15" t="s">
        <v>52</v>
      </c>
      <c r="D14" s="38"/>
      <c r="E14" s="125" t="s">
        <v>10</v>
      </c>
      <c r="F14" s="126"/>
      <c r="G14" s="15" t="s">
        <v>55</v>
      </c>
    </row>
    <row r="15" spans="2:7" ht="21" x14ac:dyDescent="0.35">
      <c r="B15" s="16" t="s">
        <v>11</v>
      </c>
      <c r="C15" s="23">
        <v>44942</v>
      </c>
      <c r="D15" s="38"/>
      <c r="E15" s="131" t="s">
        <v>12</v>
      </c>
      <c r="F15" s="132"/>
      <c r="G15" s="17" t="s">
        <v>63</v>
      </c>
    </row>
    <row r="16" spans="2:7" ht="12" customHeight="1" x14ac:dyDescent="0.35">
      <c r="B16" s="39"/>
      <c r="C16" s="40"/>
      <c r="D16" s="41"/>
      <c r="E16" s="42"/>
      <c r="F16" s="42"/>
      <c r="G16" s="43"/>
    </row>
    <row r="17" spans="2:7" ht="12" customHeight="1" x14ac:dyDescent="0.35">
      <c r="B17" s="133" t="s">
        <v>83</v>
      </c>
      <c r="C17" s="134"/>
      <c r="D17" s="134"/>
      <c r="E17" s="134"/>
      <c r="F17" s="134"/>
      <c r="G17" s="134"/>
    </row>
    <row r="18" spans="2:7" ht="12" customHeight="1" x14ac:dyDescent="0.35">
      <c r="B18" s="44"/>
      <c r="C18" s="45"/>
      <c r="D18" s="45"/>
      <c r="E18" s="45"/>
      <c r="F18" s="46"/>
      <c r="G18" s="46"/>
    </row>
    <row r="19" spans="2:7" ht="12" customHeight="1" x14ac:dyDescent="0.35">
      <c r="B19" s="47" t="s">
        <v>13</v>
      </c>
      <c r="C19" s="48"/>
      <c r="D19" s="49"/>
      <c r="E19" s="49"/>
      <c r="F19" s="49"/>
      <c r="G19" s="49"/>
    </row>
    <row r="20" spans="2:7" ht="24" customHeight="1" x14ac:dyDescent="0.35">
      <c r="B20" s="106" t="s">
        <v>14</v>
      </c>
      <c r="C20" s="106" t="s">
        <v>15</v>
      </c>
      <c r="D20" s="106" t="s">
        <v>16</v>
      </c>
      <c r="E20" s="106" t="s">
        <v>17</v>
      </c>
      <c r="F20" s="106" t="s">
        <v>18</v>
      </c>
      <c r="G20" s="106" t="s">
        <v>19</v>
      </c>
    </row>
    <row r="21" spans="2:7" ht="39" customHeight="1" x14ac:dyDescent="0.35">
      <c r="B21" s="24" t="s">
        <v>79</v>
      </c>
      <c r="C21" s="25" t="s">
        <v>20</v>
      </c>
      <c r="D21" s="26">
        <v>84</v>
      </c>
      <c r="E21" s="25" t="s">
        <v>64</v>
      </c>
      <c r="F21" s="22">
        <v>15000</v>
      </c>
      <c r="G21" s="22">
        <f>+D21*F21</f>
        <v>1260000</v>
      </c>
    </row>
    <row r="22" spans="2:7" ht="15.65" customHeight="1" x14ac:dyDescent="0.35">
      <c r="B22" s="24" t="s">
        <v>80</v>
      </c>
      <c r="C22" s="25" t="s">
        <v>20</v>
      </c>
      <c r="D22" s="26">
        <v>40</v>
      </c>
      <c r="E22" s="25" t="s">
        <v>26</v>
      </c>
      <c r="F22" s="22">
        <v>15000</v>
      </c>
      <c r="G22" s="22">
        <f>+D22*F22</f>
        <v>600000</v>
      </c>
    </row>
    <row r="23" spans="2:7" ht="12.75" customHeight="1" x14ac:dyDescent="0.35">
      <c r="B23" s="5" t="s">
        <v>21</v>
      </c>
      <c r="C23" s="6"/>
      <c r="D23" s="6"/>
      <c r="E23" s="6"/>
      <c r="F23" s="7"/>
      <c r="G23" s="8">
        <f>SUM(G21:G22)</f>
        <v>1860000</v>
      </c>
    </row>
    <row r="24" spans="2:7" ht="12" customHeight="1" x14ac:dyDescent="0.35">
      <c r="B24" s="44"/>
      <c r="C24" s="46"/>
      <c r="D24" s="46"/>
      <c r="E24" s="46"/>
      <c r="F24" s="50"/>
      <c r="G24" s="50"/>
    </row>
    <row r="25" spans="2:7" ht="12" customHeight="1" x14ac:dyDescent="0.35">
      <c r="B25" s="51" t="s">
        <v>22</v>
      </c>
      <c r="C25" s="52"/>
      <c r="D25" s="53"/>
      <c r="E25" s="53"/>
      <c r="F25" s="54"/>
      <c r="G25" s="54"/>
    </row>
    <row r="26" spans="2:7" ht="24" customHeight="1" x14ac:dyDescent="0.35">
      <c r="B26" s="107" t="s">
        <v>14</v>
      </c>
      <c r="C26" s="108" t="s">
        <v>15</v>
      </c>
      <c r="D26" s="108" t="s">
        <v>16</v>
      </c>
      <c r="E26" s="107" t="s">
        <v>17</v>
      </c>
      <c r="F26" s="108" t="s">
        <v>18</v>
      </c>
      <c r="G26" s="107" t="s">
        <v>19</v>
      </c>
    </row>
    <row r="27" spans="2:7" ht="12" customHeight="1" x14ac:dyDescent="0.35">
      <c r="B27" s="55"/>
      <c r="C27" s="56"/>
      <c r="D27" s="56"/>
      <c r="E27" s="56"/>
      <c r="F27" s="55"/>
      <c r="G27" s="55"/>
    </row>
    <row r="28" spans="2:7" ht="12" customHeight="1" x14ac:dyDescent="0.35">
      <c r="B28" s="9" t="s">
        <v>23</v>
      </c>
      <c r="C28" s="10"/>
      <c r="D28" s="10"/>
      <c r="E28" s="10"/>
      <c r="F28" s="11"/>
      <c r="G28" s="11"/>
    </row>
    <row r="29" spans="2:7" ht="12" customHeight="1" x14ac:dyDescent="0.35">
      <c r="B29" s="57"/>
      <c r="C29" s="58"/>
      <c r="D29" s="58"/>
      <c r="E29" s="58"/>
      <c r="F29" s="59"/>
      <c r="G29" s="59"/>
    </row>
    <row r="30" spans="2:7" ht="12" customHeight="1" x14ac:dyDescent="0.35">
      <c r="B30" s="51" t="s">
        <v>24</v>
      </c>
      <c r="C30" s="52"/>
      <c r="D30" s="53"/>
      <c r="E30" s="53"/>
      <c r="F30" s="54"/>
      <c r="G30" s="54"/>
    </row>
    <row r="31" spans="2:7" ht="24" customHeight="1" x14ac:dyDescent="0.35">
      <c r="B31" s="109" t="s">
        <v>14</v>
      </c>
      <c r="C31" s="109" t="s">
        <v>15</v>
      </c>
      <c r="D31" s="109" t="s">
        <v>16</v>
      </c>
      <c r="E31" s="109" t="s">
        <v>17</v>
      </c>
      <c r="F31" s="110" t="s">
        <v>18</v>
      </c>
      <c r="G31" s="109" t="s">
        <v>19</v>
      </c>
    </row>
    <row r="32" spans="2:7" ht="12.75" customHeight="1" x14ac:dyDescent="0.35">
      <c r="B32" s="24" t="s">
        <v>81</v>
      </c>
      <c r="C32" s="25" t="s">
        <v>25</v>
      </c>
      <c r="D32" s="26">
        <v>2.58</v>
      </c>
      <c r="E32" s="25" t="s">
        <v>64</v>
      </c>
      <c r="F32" s="22">
        <v>30000</v>
      </c>
      <c r="G32" s="22">
        <f>+D32*F32</f>
        <v>77400</v>
      </c>
    </row>
    <row r="33" spans="2:8" ht="12.75" customHeight="1" x14ac:dyDescent="0.35">
      <c r="B33" s="9" t="s">
        <v>27</v>
      </c>
      <c r="C33" s="10"/>
      <c r="D33" s="10"/>
      <c r="E33" s="10"/>
      <c r="F33" s="11"/>
      <c r="G33" s="12">
        <f>SUM(G32:G32)</f>
        <v>77400</v>
      </c>
    </row>
    <row r="34" spans="2:8" ht="12" customHeight="1" x14ac:dyDescent="0.35">
      <c r="B34" s="57"/>
      <c r="C34" s="58"/>
      <c r="D34" s="58"/>
      <c r="E34" s="58"/>
      <c r="F34" s="59"/>
      <c r="G34" s="59"/>
    </row>
    <row r="35" spans="2:8" ht="12" customHeight="1" x14ac:dyDescent="0.35">
      <c r="B35" s="51" t="s">
        <v>28</v>
      </c>
      <c r="C35" s="52"/>
      <c r="D35" s="53"/>
      <c r="E35" s="53"/>
      <c r="F35" s="54"/>
      <c r="G35" s="54"/>
    </row>
    <row r="36" spans="2:8" ht="24" customHeight="1" x14ac:dyDescent="0.35">
      <c r="B36" s="110" t="s">
        <v>29</v>
      </c>
      <c r="C36" s="110" t="s">
        <v>30</v>
      </c>
      <c r="D36" s="110" t="s">
        <v>31</v>
      </c>
      <c r="E36" s="110" t="s">
        <v>17</v>
      </c>
      <c r="F36" s="110" t="s">
        <v>18</v>
      </c>
      <c r="G36" s="110" t="s">
        <v>19</v>
      </c>
      <c r="H36" s="14"/>
    </row>
    <row r="37" spans="2:8" ht="12.75" customHeight="1" x14ac:dyDescent="0.35">
      <c r="B37" s="27" t="s">
        <v>68</v>
      </c>
      <c r="C37" s="28"/>
      <c r="D37" s="28"/>
      <c r="E37" s="28"/>
      <c r="F37" s="28"/>
      <c r="G37" s="28"/>
      <c r="H37" s="14"/>
    </row>
    <row r="38" spans="2:8" ht="12.75" customHeight="1" x14ac:dyDescent="0.35">
      <c r="B38" s="20" t="s">
        <v>65</v>
      </c>
      <c r="C38" s="29" t="s">
        <v>66</v>
      </c>
      <c r="D38" s="30">
        <v>10</v>
      </c>
      <c r="E38" s="29" t="s">
        <v>67</v>
      </c>
      <c r="F38" s="13">
        <v>60000</v>
      </c>
      <c r="G38" s="13">
        <f>+D38*F38</f>
        <v>600000</v>
      </c>
    </row>
    <row r="39" spans="2:8" ht="13.5" customHeight="1" x14ac:dyDescent="0.35">
      <c r="B39" s="9" t="s">
        <v>32</v>
      </c>
      <c r="C39" s="10"/>
      <c r="D39" s="10"/>
      <c r="E39" s="10"/>
      <c r="F39" s="11"/>
      <c r="G39" s="12">
        <f>SUM(G37:G38)</f>
        <v>600000</v>
      </c>
    </row>
    <row r="40" spans="2:8" ht="12" customHeight="1" x14ac:dyDescent="0.35">
      <c r="B40" s="57"/>
      <c r="C40" s="58"/>
      <c r="D40" s="58"/>
      <c r="E40" s="60"/>
      <c r="F40" s="59"/>
      <c r="G40" s="59"/>
    </row>
    <row r="41" spans="2:8" ht="12" customHeight="1" x14ac:dyDescent="0.35">
      <c r="B41" s="51" t="s">
        <v>33</v>
      </c>
      <c r="C41" s="52"/>
      <c r="D41" s="53"/>
      <c r="E41" s="53"/>
      <c r="F41" s="54"/>
      <c r="G41" s="54"/>
    </row>
    <row r="42" spans="2:8" ht="24" customHeight="1" x14ac:dyDescent="0.35">
      <c r="B42" s="109" t="s">
        <v>34</v>
      </c>
      <c r="C42" s="110" t="s">
        <v>30</v>
      </c>
      <c r="D42" s="110" t="s">
        <v>31</v>
      </c>
      <c r="E42" s="109" t="s">
        <v>17</v>
      </c>
      <c r="F42" s="110" t="s">
        <v>18</v>
      </c>
      <c r="G42" s="109" t="s">
        <v>19</v>
      </c>
    </row>
    <row r="43" spans="2:8" ht="24.65" customHeight="1" x14ac:dyDescent="0.35">
      <c r="B43" s="31" t="s">
        <v>82</v>
      </c>
      <c r="C43" s="32" t="s">
        <v>69</v>
      </c>
      <c r="D43" s="19">
        <v>5092</v>
      </c>
      <c r="E43" s="33" t="s">
        <v>55</v>
      </c>
      <c r="F43" s="19">
        <v>60</v>
      </c>
      <c r="G43" s="19">
        <f>+D43*F43</f>
        <v>305520</v>
      </c>
    </row>
    <row r="44" spans="2:8" ht="13.5" customHeight="1" x14ac:dyDescent="0.35">
      <c r="B44" s="61" t="s">
        <v>35</v>
      </c>
      <c r="C44" s="62"/>
      <c r="D44" s="62"/>
      <c r="E44" s="62"/>
      <c r="F44" s="63"/>
      <c r="G44" s="64">
        <f>SUM(G43:G43)</f>
        <v>305520</v>
      </c>
    </row>
    <row r="45" spans="2:8" ht="13.5" customHeight="1" x14ac:dyDescent="0.35">
      <c r="B45" s="100"/>
      <c r="C45" s="100"/>
      <c r="D45" s="100"/>
      <c r="E45" s="100"/>
      <c r="F45" s="101"/>
      <c r="G45" s="101"/>
    </row>
    <row r="46" spans="2:8" ht="12" customHeight="1" x14ac:dyDescent="0.35">
      <c r="B46" s="111" t="s">
        <v>36</v>
      </c>
      <c r="C46" s="112"/>
      <c r="D46" s="112"/>
      <c r="E46" s="112"/>
      <c r="F46" s="112"/>
      <c r="G46" s="113">
        <f>G23+G33+G39+G44</f>
        <v>2842920</v>
      </c>
    </row>
    <row r="47" spans="2:8" ht="12" customHeight="1" x14ac:dyDescent="0.35">
      <c r="B47" s="114" t="s">
        <v>37</v>
      </c>
      <c r="C47" s="115"/>
      <c r="D47" s="115"/>
      <c r="E47" s="115"/>
      <c r="F47" s="115"/>
      <c r="G47" s="116">
        <f>G46*0.05</f>
        <v>142146</v>
      </c>
    </row>
    <row r="48" spans="2:8" ht="12" customHeight="1" x14ac:dyDescent="0.35">
      <c r="B48" s="117" t="s">
        <v>38</v>
      </c>
      <c r="C48" s="118"/>
      <c r="D48" s="118"/>
      <c r="E48" s="118"/>
      <c r="F48" s="118"/>
      <c r="G48" s="119">
        <f>G47+G46</f>
        <v>2985066</v>
      </c>
    </row>
    <row r="49" spans="2:7" ht="12" customHeight="1" x14ac:dyDescent="0.35">
      <c r="B49" s="114" t="s">
        <v>39</v>
      </c>
      <c r="C49" s="115"/>
      <c r="D49" s="115"/>
      <c r="E49" s="115"/>
      <c r="F49" s="115"/>
      <c r="G49" s="116">
        <f>G12</f>
        <v>7500000</v>
      </c>
    </row>
    <row r="50" spans="2:7" ht="12" customHeight="1" x14ac:dyDescent="0.35">
      <c r="B50" s="120" t="s">
        <v>40</v>
      </c>
      <c r="C50" s="121"/>
      <c r="D50" s="121"/>
      <c r="E50" s="121"/>
      <c r="F50" s="121"/>
      <c r="G50" s="122">
        <f>G49-G48</f>
        <v>4514934</v>
      </c>
    </row>
    <row r="51" spans="2:7" ht="12" customHeight="1" x14ac:dyDescent="0.35">
      <c r="B51" s="65" t="s">
        <v>77</v>
      </c>
      <c r="C51" s="66"/>
      <c r="D51" s="66"/>
      <c r="E51" s="66"/>
      <c r="F51" s="66"/>
      <c r="G51" s="67"/>
    </row>
    <row r="52" spans="2:7" ht="12.75" customHeight="1" thickBot="1" x14ac:dyDescent="0.4">
      <c r="B52" s="68"/>
      <c r="C52" s="66"/>
      <c r="D52" s="66"/>
      <c r="E52" s="66"/>
      <c r="F52" s="66"/>
      <c r="G52" s="67"/>
    </row>
    <row r="53" spans="2:7" ht="12" customHeight="1" x14ac:dyDescent="0.35">
      <c r="B53" s="69" t="s">
        <v>78</v>
      </c>
      <c r="C53" s="70"/>
      <c r="D53" s="70"/>
      <c r="E53" s="70"/>
      <c r="F53" s="71"/>
      <c r="G53" s="67"/>
    </row>
    <row r="54" spans="2:7" ht="12" customHeight="1" x14ac:dyDescent="0.35">
      <c r="B54" s="34" t="s">
        <v>41</v>
      </c>
      <c r="C54" s="72"/>
      <c r="D54" s="72"/>
      <c r="E54" s="72"/>
      <c r="F54" s="73"/>
      <c r="G54" s="67"/>
    </row>
    <row r="55" spans="2:7" ht="12" customHeight="1" x14ac:dyDescent="0.35">
      <c r="B55" s="34" t="s">
        <v>56</v>
      </c>
      <c r="C55" s="72"/>
      <c r="D55" s="72"/>
      <c r="E55" s="72"/>
      <c r="F55" s="73"/>
      <c r="G55" s="67"/>
    </row>
    <row r="56" spans="2:7" ht="12" customHeight="1" x14ac:dyDescent="0.35">
      <c r="B56" s="34" t="s">
        <v>57</v>
      </c>
      <c r="C56" s="72"/>
      <c r="D56" s="72"/>
      <c r="E56" s="72"/>
      <c r="F56" s="73"/>
      <c r="G56" s="67"/>
    </row>
    <row r="57" spans="2:7" ht="12" customHeight="1" x14ac:dyDescent="0.35">
      <c r="B57" s="34" t="s">
        <v>58</v>
      </c>
      <c r="C57" s="72"/>
      <c r="D57" s="72"/>
      <c r="E57" s="72"/>
      <c r="F57" s="73"/>
      <c r="G57" s="67"/>
    </row>
    <row r="58" spans="2:7" ht="12" customHeight="1" x14ac:dyDescent="0.35">
      <c r="B58" s="34" t="s">
        <v>59</v>
      </c>
      <c r="C58" s="72"/>
      <c r="D58" s="72"/>
      <c r="E58" s="72"/>
      <c r="F58" s="73"/>
      <c r="G58" s="67"/>
    </row>
    <row r="59" spans="2:7" ht="12" customHeight="1" x14ac:dyDescent="0.35">
      <c r="B59" s="34" t="s">
        <v>70</v>
      </c>
      <c r="C59" s="72"/>
      <c r="D59" s="72"/>
      <c r="E59" s="72"/>
      <c r="F59" s="73"/>
      <c r="G59" s="67"/>
    </row>
    <row r="60" spans="2:7" ht="12" customHeight="1" x14ac:dyDescent="0.35">
      <c r="B60" s="34" t="s">
        <v>71</v>
      </c>
      <c r="C60" s="72"/>
      <c r="D60" s="72"/>
      <c r="E60" s="72"/>
      <c r="F60" s="73"/>
      <c r="G60" s="67"/>
    </row>
    <row r="61" spans="2:7" ht="12" customHeight="1" thickBot="1" x14ac:dyDescent="0.4">
      <c r="B61" s="35" t="s">
        <v>72</v>
      </c>
      <c r="C61" s="74"/>
      <c r="D61" s="74"/>
      <c r="E61" s="74"/>
      <c r="F61" s="75"/>
      <c r="G61" s="67"/>
    </row>
    <row r="62" spans="2:7" ht="12.75" customHeight="1" thickBot="1" x14ac:dyDescent="0.4">
      <c r="B62" s="68"/>
      <c r="C62" s="72"/>
      <c r="D62" s="72"/>
      <c r="E62" s="72"/>
      <c r="F62" s="72"/>
      <c r="G62" s="67"/>
    </row>
    <row r="63" spans="2:7" ht="15" customHeight="1" thickBot="1" x14ac:dyDescent="0.4">
      <c r="B63" s="123" t="s">
        <v>42</v>
      </c>
      <c r="C63" s="124"/>
      <c r="D63" s="76"/>
      <c r="E63" s="77"/>
      <c r="F63" s="77"/>
      <c r="G63" s="67"/>
    </row>
    <row r="64" spans="2:7" ht="12" customHeight="1" x14ac:dyDescent="0.35">
      <c r="B64" s="78" t="s">
        <v>34</v>
      </c>
      <c r="C64" s="79" t="s">
        <v>43</v>
      </c>
      <c r="D64" s="80" t="s">
        <v>44</v>
      </c>
      <c r="E64" s="77"/>
      <c r="F64" s="77"/>
      <c r="G64" s="67"/>
    </row>
    <row r="65" spans="2:7" ht="12" customHeight="1" x14ac:dyDescent="0.35">
      <c r="B65" s="81" t="s">
        <v>45</v>
      </c>
      <c r="C65" s="82">
        <f>+G23</f>
        <v>1860000</v>
      </c>
      <c r="D65" s="83">
        <f>(C65/C71)</f>
        <v>0.62310180076420418</v>
      </c>
      <c r="E65" s="77"/>
      <c r="F65" s="77"/>
      <c r="G65" s="67"/>
    </row>
    <row r="66" spans="2:7" ht="12" customHeight="1" x14ac:dyDescent="0.35">
      <c r="B66" s="81" t="s">
        <v>46</v>
      </c>
      <c r="C66" s="84">
        <v>0</v>
      </c>
      <c r="D66" s="83">
        <v>0</v>
      </c>
      <c r="E66" s="77"/>
      <c r="F66" s="77"/>
      <c r="G66" s="67"/>
    </row>
    <row r="67" spans="2:7" ht="12" customHeight="1" x14ac:dyDescent="0.35">
      <c r="B67" s="81" t="s">
        <v>47</v>
      </c>
      <c r="C67" s="82">
        <f>+G33</f>
        <v>77400</v>
      </c>
      <c r="D67" s="83">
        <f>(C67/C71)</f>
        <v>2.5929074935026563E-2</v>
      </c>
      <c r="E67" s="77"/>
      <c r="F67" s="77"/>
      <c r="G67" s="67"/>
    </row>
    <row r="68" spans="2:7" ht="12" customHeight="1" x14ac:dyDescent="0.35">
      <c r="B68" s="81" t="s">
        <v>29</v>
      </c>
      <c r="C68" s="82">
        <f>+G39</f>
        <v>600000</v>
      </c>
      <c r="D68" s="83">
        <f>(C68/C71)</f>
        <v>0.20100058089167877</v>
      </c>
      <c r="E68" s="77"/>
      <c r="F68" s="77"/>
      <c r="G68" s="67"/>
    </row>
    <row r="69" spans="2:7" ht="12" customHeight="1" x14ac:dyDescent="0.35">
      <c r="B69" s="81" t="s">
        <v>48</v>
      </c>
      <c r="C69" s="85">
        <f>+G44</f>
        <v>305520</v>
      </c>
      <c r="D69" s="83">
        <f>(C69/C71)</f>
        <v>0.10234949579004284</v>
      </c>
      <c r="E69" s="86"/>
      <c r="F69" s="86"/>
      <c r="G69" s="67"/>
    </row>
    <row r="70" spans="2:7" ht="12" customHeight="1" x14ac:dyDescent="0.35">
      <c r="B70" s="81" t="s">
        <v>49</v>
      </c>
      <c r="C70" s="85">
        <f>+G47</f>
        <v>142146</v>
      </c>
      <c r="D70" s="83">
        <f>(C70/C71)</f>
        <v>4.7619047619047616E-2</v>
      </c>
      <c r="E70" s="86"/>
      <c r="F70" s="86"/>
      <c r="G70" s="67"/>
    </row>
    <row r="71" spans="2:7" ht="12.75" customHeight="1" thickBot="1" x14ac:dyDescent="0.4">
      <c r="B71" s="87" t="s">
        <v>50</v>
      </c>
      <c r="C71" s="88">
        <f>SUM(C65:C70)</f>
        <v>2985066</v>
      </c>
      <c r="D71" s="89">
        <f>SUM(D65:D70)</f>
        <v>1</v>
      </c>
      <c r="E71" s="86"/>
      <c r="F71" s="86"/>
      <c r="G71" s="67"/>
    </row>
    <row r="72" spans="2:7" ht="12" customHeight="1" x14ac:dyDescent="0.35">
      <c r="B72" s="68"/>
      <c r="C72" s="66"/>
      <c r="D72" s="66"/>
      <c r="E72" s="66"/>
      <c r="F72" s="66"/>
      <c r="G72" s="67"/>
    </row>
    <row r="73" spans="2:7" ht="12.75" customHeight="1" thickBot="1" x14ac:dyDescent="0.4">
      <c r="B73" s="36"/>
      <c r="C73" s="66"/>
      <c r="D73" s="66"/>
      <c r="E73" s="66"/>
      <c r="F73" s="66"/>
      <c r="G73" s="67"/>
    </row>
    <row r="74" spans="2:7" ht="12" customHeight="1" thickBot="1" x14ac:dyDescent="0.4">
      <c r="B74" s="90"/>
      <c r="C74" s="91" t="s">
        <v>76</v>
      </c>
      <c r="D74" s="92"/>
      <c r="E74" s="93"/>
      <c r="F74" s="86"/>
      <c r="G74" s="67"/>
    </row>
    <row r="75" spans="2:7" ht="12" customHeight="1" x14ac:dyDescent="0.35">
      <c r="B75" s="94" t="s">
        <v>74</v>
      </c>
      <c r="C75" s="95">
        <f>+E75*(1-0.3)</f>
        <v>10500</v>
      </c>
      <c r="D75" s="95">
        <f>+E75*(1-0.2)</f>
        <v>12000</v>
      </c>
      <c r="E75" s="96">
        <v>15000</v>
      </c>
      <c r="F75" s="97"/>
      <c r="G75" s="98"/>
    </row>
    <row r="76" spans="2:7" ht="12.75" customHeight="1" thickBot="1" x14ac:dyDescent="0.4">
      <c r="B76" s="87" t="s">
        <v>75</v>
      </c>
      <c r="C76" s="88">
        <f>(G48/C75)</f>
        <v>284.29199999999997</v>
      </c>
      <c r="D76" s="88">
        <f>(G48/D75)</f>
        <v>248.75550000000001</v>
      </c>
      <c r="E76" s="99">
        <f>(G48/E75)</f>
        <v>199.0044</v>
      </c>
      <c r="F76" s="97"/>
      <c r="G76" s="98"/>
    </row>
    <row r="77" spans="2:7" ht="15.65" customHeight="1" x14ac:dyDescent="0.35">
      <c r="B77" s="37" t="s">
        <v>51</v>
      </c>
      <c r="C77" s="72"/>
      <c r="D77" s="72"/>
      <c r="E77" s="72"/>
      <c r="F77" s="72"/>
      <c r="G77" s="72"/>
    </row>
  </sheetData>
  <mergeCells count="8">
    <mergeCell ref="B63:C63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7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Humus de Lombriz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2022-01-10T17:44:29Z</cp:lastPrinted>
  <dcterms:created xsi:type="dcterms:W3CDTF">2020-11-27T12:49:26Z</dcterms:created>
  <dcterms:modified xsi:type="dcterms:W3CDTF">2023-01-23T22:04:52Z</dcterms:modified>
</cp:coreProperties>
</file>